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mkronber/Box/UW Palliative Care Shared/PC Inpatient Schedules/FY 21/"/>
    </mc:Choice>
  </mc:AlternateContent>
  <xr:revisionPtr revIDLastSave="0" documentId="13_ncr:1_{CA734C33-D2EC-F646-A1C7-1707B33DA96A}" xr6:coauthVersionLast="45" xr6:coauthVersionMax="45" xr10:uidLastSave="{00000000-0000-0000-0000-000000000000}"/>
  <bookViews>
    <workbookView xWindow="0" yWindow="460" windowWidth="28800" windowHeight="16540" xr2:uid="{00000000-000D-0000-FFFF-FFFF00000000}"/>
  </bookViews>
  <sheets>
    <sheet name="July-December 2020" sheetId="1" r:id="rId1"/>
    <sheet name="For Posting" sheetId="4" r:id="rId2"/>
    <sheet name="Targets" sheetId="3" r:id="rId3"/>
    <sheet name="DRAFT January-June 2021" sheetId="6" r:id="rId4"/>
    <sheet name="ABSENCE REQUESTS" sheetId="7" r:id="rId5"/>
    <sheet name="Holidays" sheetId="5" r:id="rId6"/>
    <sheet name="PREFERENCES" sheetId="8" r:id="rId7"/>
    <sheet name="Absence reporting" sheetId="10" r:id="rId8"/>
    <sheet name="Sheet2" sheetId="9" r:id="rId9"/>
  </sheets>
  <definedNames>
    <definedName name="_xlnm.Print_Area" localSheetId="0">'July-December 2020'!$A$2:$AG$144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67" i="6" l="1"/>
  <c r="AD166" i="6"/>
  <c r="AD165" i="6"/>
  <c r="AD164" i="6"/>
  <c r="AD163" i="6"/>
  <c r="AD162" i="6"/>
  <c r="AD161" i="6"/>
  <c r="AD160" i="6"/>
  <c r="AD159" i="6"/>
  <c r="P158" i="6"/>
  <c r="V158" i="6" s="1"/>
  <c r="C154" i="6"/>
  <c r="P140" i="6" l="1"/>
  <c r="R136" i="6"/>
  <c r="R135" i="6"/>
  <c r="R134" i="6"/>
  <c r="R133" i="6"/>
  <c r="R132" i="6"/>
  <c r="R131" i="6"/>
  <c r="R130" i="6"/>
  <c r="R129" i="6"/>
  <c r="R128" i="6"/>
  <c r="K136" i="6"/>
  <c r="D136" i="6" s="1"/>
  <c r="K135" i="6"/>
  <c r="D135" i="6" s="1"/>
  <c r="K134" i="6"/>
  <c r="D134" i="6" s="1"/>
  <c r="K133" i="6"/>
  <c r="D133" i="6" s="1"/>
  <c r="K132" i="6"/>
  <c r="D132" i="6" s="1"/>
  <c r="K131" i="6"/>
  <c r="D131" i="6" s="1"/>
  <c r="K130" i="6"/>
  <c r="D130" i="6" s="1"/>
  <c r="K129" i="6"/>
  <c r="K128" i="6"/>
  <c r="D128" i="6" s="1"/>
  <c r="D127" i="6"/>
  <c r="R71" i="6"/>
  <c r="R70" i="6"/>
  <c r="R69" i="6"/>
  <c r="R68" i="6"/>
  <c r="AD146" i="6" s="1"/>
  <c r="R67" i="6"/>
  <c r="R66" i="6"/>
  <c r="R65" i="6"/>
  <c r="R63" i="6"/>
  <c r="R64" i="6"/>
  <c r="K71" i="6"/>
  <c r="D71" i="6" s="1"/>
  <c r="K70" i="6"/>
  <c r="K69" i="6"/>
  <c r="D69" i="6" s="1"/>
  <c r="K68" i="6"/>
  <c r="D68" i="6" s="1"/>
  <c r="K67" i="6"/>
  <c r="D67" i="6" s="1"/>
  <c r="K66" i="6"/>
  <c r="K65" i="6"/>
  <c r="D65" i="6" s="1"/>
  <c r="K64" i="6"/>
  <c r="D64" i="6" s="1"/>
  <c r="K63" i="6"/>
  <c r="D63" i="6" s="1"/>
  <c r="D66" i="6"/>
  <c r="D62" i="6"/>
  <c r="AD149" i="6" l="1"/>
  <c r="AD145" i="6"/>
  <c r="AD142" i="6"/>
  <c r="AD141" i="6"/>
  <c r="D147" i="6"/>
  <c r="D140" i="6"/>
  <c r="D146" i="6"/>
  <c r="P148" i="6"/>
  <c r="AD147" i="6"/>
  <c r="P144" i="6"/>
  <c r="AD143" i="6"/>
  <c r="D141" i="6"/>
  <c r="AD144" i="6"/>
  <c r="AD148" i="6"/>
  <c r="D144" i="6"/>
  <c r="D145" i="6"/>
  <c r="D149" i="6"/>
  <c r="D143" i="6"/>
  <c r="D70" i="6"/>
  <c r="D148" i="6" s="1"/>
  <c r="P147" i="6"/>
  <c r="P143" i="6"/>
  <c r="P141" i="6"/>
  <c r="P145" i="6"/>
  <c r="P149" i="6"/>
  <c r="P142" i="6"/>
  <c r="P146" i="6"/>
  <c r="AP61" i="6"/>
  <c r="AP93" i="6" s="1"/>
  <c r="AP107" i="6" s="1"/>
  <c r="AP122" i="6" s="1"/>
  <c r="AR34" i="6"/>
  <c r="AR55" i="6" s="1"/>
  <c r="AR88" i="6" s="1"/>
  <c r="AR106" i="6" s="1"/>
  <c r="AR121" i="6" s="1"/>
  <c r="AP34" i="6"/>
  <c r="AP55" i="6" s="1"/>
  <c r="AP88" i="6" s="1"/>
  <c r="AP106" i="6" s="1"/>
  <c r="AP121" i="6" s="1"/>
  <c r="AR33" i="6"/>
  <c r="AR54" i="6" s="1"/>
  <c r="AR87" i="6" s="1"/>
  <c r="AR105" i="6" s="1"/>
  <c r="AR120" i="6" s="1"/>
  <c r="AP33" i="6"/>
  <c r="AP54" i="6" s="1"/>
  <c r="AP87" i="6" s="1"/>
  <c r="AP105" i="6" s="1"/>
  <c r="AP120" i="6" s="1"/>
  <c r="AR32" i="6"/>
  <c r="AR53" i="6" s="1"/>
  <c r="AR86" i="6" s="1"/>
  <c r="AR104" i="6" s="1"/>
  <c r="AR119" i="6" s="1"/>
  <c r="AP32" i="6"/>
  <c r="AP53" i="6" s="1"/>
  <c r="AP86" i="6" s="1"/>
  <c r="AP104" i="6" s="1"/>
  <c r="AP119" i="6" s="1"/>
  <c r="AR31" i="6"/>
  <c r="AR52" i="6" s="1"/>
  <c r="AR85" i="6" s="1"/>
  <c r="AR103" i="6" s="1"/>
  <c r="AR118" i="6" s="1"/>
  <c r="AP31" i="6"/>
  <c r="AP52" i="6" s="1"/>
  <c r="AP85" i="6" s="1"/>
  <c r="AP103" i="6" s="1"/>
  <c r="AP118" i="6" s="1"/>
  <c r="AR30" i="6"/>
  <c r="AR51" i="6" s="1"/>
  <c r="AR84" i="6" s="1"/>
  <c r="AR102" i="6" s="1"/>
  <c r="AR117" i="6" s="1"/>
  <c r="AP30" i="6"/>
  <c r="AP51" i="6" s="1"/>
  <c r="AP84" i="6" s="1"/>
  <c r="AP102" i="6" s="1"/>
  <c r="AP117" i="6" s="1"/>
  <c r="AR29" i="6"/>
  <c r="AR50" i="6" s="1"/>
  <c r="AR83" i="6" s="1"/>
  <c r="AR101" i="6" s="1"/>
  <c r="AR116" i="6" s="1"/>
  <c r="AP29" i="6"/>
  <c r="AP50" i="6" s="1"/>
  <c r="AP83" i="6" s="1"/>
  <c r="AP101" i="6" s="1"/>
  <c r="AP116" i="6" s="1"/>
  <c r="AR28" i="6"/>
  <c r="AR49" i="6" s="1"/>
  <c r="AR82" i="6" s="1"/>
  <c r="AR100" i="6" s="1"/>
  <c r="AR115" i="6" s="1"/>
  <c r="AP28" i="6"/>
  <c r="AP49" i="6" s="1"/>
  <c r="AP82" i="6" s="1"/>
  <c r="AP100" i="6" s="1"/>
  <c r="AP115" i="6" s="1"/>
  <c r="AR27" i="6"/>
  <c r="AR48" i="6" s="1"/>
  <c r="AR81" i="6" s="1"/>
  <c r="AR99" i="6" s="1"/>
  <c r="AR114" i="6" s="1"/>
  <c r="AP27" i="6"/>
  <c r="AP48" i="6" s="1"/>
  <c r="AP81" i="6" s="1"/>
  <c r="AP99" i="6" s="1"/>
  <c r="AP114" i="6" s="1"/>
  <c r="AR26" i="6"/>
  <c r="AR47" i="6" s="1"/>
  <c r="AR80" i="6" s="1"/>
  <c r="AR98" i="6" s="1"/>
  <c r="AR112" i="6" s="1"/>
  <c r="AP26" i="6"/>
  <c r="AP47" i="6" s="1"/>
  <c r="AP80" i="6" s="1"/>
  <c r="AP98" i="6" s="1"/>
  <c r="AP112" i="6" s="1"/>
  <c r="J149" i="6" l="1"/>
  <c r="J147" i="6"/>
  <c r="J148" i="6"/>
  <c r="J140" i="6"/>
  <c r="V142" i="6"/>
  <c r="V143" i="6"/>
  <c r="J146" i="6"/>
  <c r="J145" i="6"/>
  <c r="J141" i="6"/>
  <c r="J144" i="6"/>
  <c r="V140" i="6"/>
  <c r="J143" i="6"/>
  <c r="V144" i="6"/>
  <c r="D129" i="6"/>
  <c r="V146" i="6"/>
  <c r="V148" i="6"/>
  <c r="AF148" i="6"/>
  <c r="AF147" i="6"/>
  <c r="V147" i="6"/>
  <c r="D142" i="6" l="1"/>
  <c r="AF143" i="6"/>
  <c r="AF142" i="6"/>
  <c r="AF144" i="6"/>
  <c r="AF146" i="6"/>
  <c r="AF145" i="6"/>
  <c r="V145" i="6"/>
  <c r="AF149" i="6"/>
  <c r="V149" i="6"/>
  <c r="AF141" i="6"/>
  <c r="V141" i="6"/>
  <c r="J142" i="6" l="1"/>
  <c r="R67" i="1"/>
  <c r="R66" i="1"/>
  <c r="R65" i="1"/>
  <c r="R64" i="1"/>
  <c r="R63" i="1"/>
  <c r="R62" i="1"/>
  <c r="R61" i="1"/>
  <c r="R60" i="1"/>
  <c r="R59" i="1"/>
  <c r="R129" i="1"/>
  <c r="R128" i="1"/>
  <c r="R127" i="1"/>
  <c r="R126" i="1"/>
  <c r="R125" i="1"/>
  <c r="R124" i="1"/>
  <c r="R123" i="1"/>
  <c r="R122" i="1"/>
  <c r="R121" i="1"/>
  <c r="K122" i="1"/>
  <c r="D122" i="1" s="1"/>
  <c r="AD136" i="1" l="1"/>
  <c r="AD140" i="1"/>
  <c r="AD135" i="1"/>
  <c r="AD139" i="1"/>
  <c r="AD137" i="1"/>
  <c r="AD141" i="1"/>
  <c r="AD134" i="1"/>
  <c r="AD138" i="1"/>
  <c r="AD142" i="1"/>
  <c r="K60" i="1" l="1"/>
  <c r="D60" i="1" s="1"/>
  <c r="D135" i="1" s="1"/>
  <c r="D58" i="1"/>
  <c r="D120" i="1"/>
  <c r="K121" i="1"/>
  <c r="K123" i="1"/>
  <c r="K124" i="1"/>
  <c r="K125" i="1"/>
  <c r="K126" i="1"/>
  <c r="K127" i="1"/>
  <c r="K128" i="1"/>
  <c r="K129" i="1"/>
  <c r="J135" i="1" l="1"/>
  <c r="D160" i="6"/>
  <c r="J160" i="6" s="1"/>
  <c r="D129" i="1"/>
  <c r="D127" i="1"/>
  <c r="D125" i="1"/>
  <c r="D123" i="1"/>
  <c r="D121" i="1"/>
  <c r="D128" i="1"/>
  <c r="D126" i="1"/>
  <c r="D124" i="1"/>
  <c r="D58" i="3" l="1"/>
  <c r="D133" i="1" l="1"/>
  <c r="J133" i="1" l="1"/>
  <c r="D158" i="6"/>
  <c r="J158" i="6" s="1"/>
  <c r="P133" i="1"/>
  <c r="V133" i="1" s="1"/>
  <c r="D62" i="1"/>
  <c r="K59" i="1" l="1"/>
  <c r="P134" i="1" s="1"/>
  <c r="AF134" i="1" l="1"/>
  <c r="P159" i="6"/>
  <c r="D59" i="1"/>
  <c r="D134" i="1" s="1"/>
  <c r="B5" i="5"/>
  <c r="AF159" i="6" l="1"/>
  <c r="V159" i="6"/>
  <c r="J134" i="1"/>
  <c r="D159" i="6"/>
  <c r="J159" i="6" s="1"/>
  <c r="D42" i="3"/>
  <c r="G41" i="3"/>
  <c r="H39" i="3"/>
  <c r="E38" i="3"/>
  <c r="G37" i="3"/>
  <c r="H37" i="3" s="1"/>
  <c r="I37" i="3" s="1"/>
  <c r="J37" i="3" s="1"/>
  <c r="G36" i="3"/>
  <c r="H36" i="3" s="1"/>
  <c r="I36" i="3" s="1"/>
  <c r="J36" i="3" s="1"/>
  <c r="H35" i="3"/>
  <c r="I35" i="3" s="1"/>
  <c r="J35" i="3" s="1"/>
  <c r="G35" i="3"/>
  <c r="G34" i="3"/>
  <c r="H34" i="3" s="1"/>
  <c r="I34" i="3" s="1"/>
  <c r="J34" i="3" s="1"/>
  <c r="G33" i="3"/>
  <c r="H33" i="3" s="1"/>
  <c r="I33" i="3" s="1"/>
  <c r="J33" i="3" s="1"/>
  <c r="G32" i="3"/>
  <c r="H32" i="3" s="1"/>
  <c r="I32" i="3" s="1"/>
  <c r="J32" i="3" s="1"/>
  <c r="G31" i="3"/>
  <c r="H31" i="3" s="1"/>
  <c r="I31" i="3" s="1"/>
  <c r="J31" i="3" s="1"/>
  <c r="G30" i="3"/>
  <c r="H30" i="3" s="1"/>
  <c r="I30" i="3" s="1"/>
  <c r="J30" i="3" s="1"/>
  <c r="G29" i="3"/>
  <c r="H29" i="3" s="1"/>
  <c r="I29" i="3" s="1"/>
  <c r="F25" i="3"/>
  <c r="K39" i="3" s="1"/>
  <c r="K16" i="3"/>
  <c r="F16" i="3"/>
  <c r="E16" i="3"/>
  <c r="D16" i="3"/>
  <c r="G15" i="3"/>
  <c r="H15" i="3" s="1"/>
  <c r="I15" i="3" s="1"/>
  <c r="J15" i="3" s="1"/>
  <c r="G14" i="3"/>
  <c r="H14" i="3" s="1"/>
  <c r="G13" i="3"/>
  <c r="H13" i="3" s="1"/>
  <c r="G12" i="3"/>
  <c r="H12" i="3" s="1"/>
  <c r="G11" i="3"/>
  <c r="H11" i="3" s="1"/>
  <c r="G10" i="3"/>
  <c r="H10" i="3" s="1"/>
  <c r="G9" i="3"/>
  <c r="H9" i="3" s="1"/>
  <c r="G8" i="3"/>
  <c r="H8" i="3" s="1"/>
  <c r="G7" i="3"/>
  <c r="H7" i="3" s="1"/>
  <c r="E3" i="3"/>
  <c r="D20" i="3" s="1"/>
  <c r="D3" i="3"/>
  <c r="K67" i="1"/>
  <c r="K66" i="1"/>
  <c r="K65" i="1"/>
  <c r="K64" i="1"/>
  <c r="K63" i="1"/>
  <c r="K62" i="1"/>
  <c r="K61" i="1"/>
  <c r="P135" i="1"/>
  <c r="AF135" i="1" l="1"/>
  <c r="P160" i="6"/>
  <c r="I8" i="3"/>
  <c r="J8" i="3" s="1"/>
  <c r="K40" i="3"/>
  <c r="K41" i="3" s="1"/>
  <c r="F3" i="3"/>
  <c r="K17" i="3" s="1"/>
  <c r="I11" i="3"/>
  <c r="J11" i="3" s="1"/>
  <c r="D64" i="1"/>
  <c r="D63" i="1"/>
  <c r="D67" i="1"/>
  <c r="D61" i="1"/>
  <c r="D65" i="1"/>
  <c r="D66" i="1"/>
  <c r="I9" i="3"/>
  <c r="J9" i="3" s="1"/>
  <c r="I14" i="3"/>
  <c r="J14" i="3" s="1"/>
  <c r="I40" i="3"/>
  <c r="I7" i="3"/>
  <c r="J7" i="3" s="1"/>
  <c r="H16" i="3"/>
  <c r="H17" i="3" s="1"/>
  <c r="I12" i="3"/>
  <c r="J12" i="3" s="1"/>
  <c r="I10" i="3"/>
  <c r="J10" i="3" s="1"/>
  <c r="I13" i="3"/>
  <c r="J13" i="3" s="1"/>
  <c r="G16" i="3"/>
  <c r="I39" i="3"/>
  <c r="P136" i="1"/>
  <c r="P161" i="6" s="1"/>
  <c r="P137" i="1"/>
  <c r="P162" i="6" s="1"/>
  <c r="P141" i="1"/>
  <c r="P166" i="6" s="1"/>
  <c r="P138" i="1"/>
  <c r="P163" i="6" s="1"/>
  <c r="P142" i="1"/>
  <c r="P167" i="6" s="1"/>
  <c r="V135" i="1"/>
  <c r="P139" i="1"/>
  <c r="P164" i="6" s="1"/>
  <c r="P140" i="1"/>
  <c r="P165" i="6" s="1"/>
  <c r="AP32" i="1"/>
  <c r="AP51" i="1" s="1"/>
  <c r="AP80" i="1" s="1"/>
  <c r="AP97" i="1" s="1"/>
  <c r="AP114" i="1" s="1"/>
  <c r="AT114" i="1" s="1"/>
  <c r="AR31" i="1"/>
  <c r="AR50" i="1" s="1"/>
  <c r="AR79" i="1" s="1"/>
  <c r="AR96" i="1" s="1"/>
  <c r="AR113" i="1" s="1"/>
  <c r="AP31" i="1"/>
  <c r="AP50" i="1" s="1"/>
  <c r="AP79" i="1" s="1"/>
  <c r="AP96" i="1" s="1"/>
  <c r="AP113" i="1" s="1"/>
  <c r="AT113" i="1" s="1"/>
  <c r="AR30" i="1"/>
  <c r="AR49" i="1" s="1"/>
  <c r="AR78" i="1" s="1"/>
  <c r="AR95" i="1" s="1"/>
  <c r="AR112" i="1" s="1"/>
  <c r="AP30" i="1"/>
  <c r="AP49" i="1" s="1"/>
  <c r="AP78" i="1" s="1"/>
  <c r="AP95" i="1" s="1"/>
  <c r="AP112" i="1" s="1"/>
  <c r="AT112" i="1" s="1"/>
  <c r="AR29" i="1"/>
  <c r="AR48" i="1" s="1"/>
  <c r="AR77" i="1" s="1"/>
  <c r="AR94" i="1" s="1"/>
  <c r="AR111" i="1" s="1"/>
  <c r="AP29" i="1"/>
  <c r="AP48" i="1" s="1"/>
  <c r="AP77" i="1" s="1"/>
  <c r="AP94" i="1" s="1"/>
  <c r="AP111" i="1" s="1"/>
  <c r="AT111" i="1" s="1"/>
  <c r="AR28" i="1"/>
  <c r="AR47" i="1" s="1"/>
  <c r="AR76" i="1" s="1"/>
  <c r="AR93" i="1" s="1"/>
  <c r="AR110" i="1" s="1"/>
  <c r="AP28" i="1"/>
  <c r="AP47" i="1" s="1"/>
  <c r="AP76" i="1" s="1"/>
  <c r="AP93" i="1" s="1"/>
  <c r="AP110" i="1" s="1"/>
  <c r="AT110" i="1" s="1"/>
  <c r="AR27" i="1"/>
  <c r="AR46" i="1" s="1"/>
  <c r="AR75" i="1" s="1"/>
  <c r="AR92" i="1" s="1"/>
  <c r="AR109" i="1" s="1"/>
  <c r="AP27" i="1"/>
  <c r="AP46" i="1" s="1"/>
  <c r="AP75" i="1" s="1"/>
  <c r="AP92" i="1" s="1"/>
  <c r="AP109" i="1" s="1"/>
  <c r="AT109" i="1" s="1"/>
  <c r="AR26" i="1"/>
  <c r="AR45" i="1" s="1"/>
  <c r="AR74" i="1" s="1"/>
  <c r="AR91" i="1" s="1"/>
  <c r="AR108" i="1" s="1"/>
  <c r="AP26" i="1"/>
  <c r="AP45" i="1" s="1"/>
  <c r="AP74" i="1" s="1"/>
  <c r="AP91" i="1" s="1"/>
  <c r="AP108" i="1" s="1"/>
  <c r="AT108" i="1" s="1"/>
  <c r="AR25" i="1"/>
  <c r="AR44" i="1" s="1"/>
  <c r="AR73" i="1" s="1"/>
  <c r="AR90" i="1" s="1"/>
  <c r="AR107" i="1" s="1"/>
  <c r="AP25" i="1"/>
  <c r="AP44" i="1" s="1"/>
  <c r="AP73" i="1" s="1"/>
  <c r="AP90" i="1" s="1"/>
  <c r="AP107" i="1" s="1"/>
  <c r="AT107" i="1" s="1"/>
  <c r="AR24" i="1"/>
  <c r="AR43" i="1" s="1"/>
  <c r="AR72" i="1" s="1"/>
  <c r="AR89" i="1" s="1"/>
  <c r="AR106" i="1" s="1"/>
  <c r="AP24" i="1"/>
  <c r="AP43" i="1" s="1"/>
  <c r="AP72" i="1" s="1"/>
  <c r="AP89" i="1" s="1"/>
  <c r="AP106" i="1" s="1"/>
  <c r="AT106" i="1" s="1"/>
  <c r="AR23" i="1"/>
  <c r="AR42" i="1" s="1"/>
  <c r="AR71" i="1" s="1"/>
  <c r="AR88" i="1" s="1"/>
  <c r="AR105" i="1" s="1"/>
  <c r="AP23" i="1"/>
  <c r="AP42" i="1" s="1"/>
  <c r="AP71" i="1" s="1"/>
  <c r="AP88" i="1" s="1"/>
  <c r="AP105" i="1" s="1"/>
  <c r="AT105" i="1" s="1"/>
  <c r="AF167" i="6" l="1"/>
  <c r="V167" i="6"/>
  <c r="V162" i="6"/>
  <c r="AF162" i="6"/>
  <c r="AF163" i="6"/>
  <c r="V163" i="6"/>
  <c r="V166" i="6"/>
  <c r="AF166" i="6"/>
  <c r="AF161" i="6"/>
  <c r="V161" i="6"/>
  <c r="V165" i="6"/>
  <c r="AF165" i="6"/>
  <c r="V164" i="6"/>
  <c r="AF164" i="6"/>
  <c r="AF160" i="6"/>
  <c r="V160" i="6"/>
  <c r="V139" i="1"/>
  <c r="AF139" i="1"/>
  <c r="V141" i="1"/>
  <c r="AF141" i="1"/>
  <c r="V137" i="1"/>
  <c r="AF137" i="1"/>
  <c r="V140" i="1"/>
  <c r="AF140" i="1"/>
  <c r="V138" i="1"/>
  <c r="AF138" i="1"/>
  <c r="V142" i="1"/>
  <c r="AF142" i="1"/>
  <c r="V136" i="1"/>
  <c r="AF136" i="1"/>
  <c r="I16" i="3"/>
  <c r="I17" i="3" s="1"/>
  <c r="D139" i="1" l="1"/>
  <c r="D136" i="1"/>
  <c r="D142" i="1"/>
  <c r="D137" i="1"/>
  <c r="V134" i="1"/>
  <c r="D138" i="1"/>
  <c r="D141" i="1"/>
  <c r="D140" i="1"/>
  <c r="J140" i="1" l="1"/>
  <c r="D165" i="6"/>
  <c r="J165" i="6" s="1"/>
  <c r="J137" i="1"/>
  <c r="D162" i="6"/>
  <c r="J162" i="6" s="1"/>
  <c r="J141" i="1"/>
  <c r="D166" i="6"/>
  <c r="J166" i="6" s="1"/>
  <c r="J138" i="1"/>
  <c r="D163" i="6"/>
  <c r="J163" i="6" s="1"/>
  <c r="J142" i="1"/>
  <c r="D167" i="6"/>
  <c r="J167" i="6" s="1"/>
  <c r="J136" i="1"/>
  <c r="D161" i="6"/>
  <c r="J161" i="6" s="1"/>
  <c r="J139" i="1"/>
  <c r="D164" i="6"/>
  <c r="J164" i="6" s="1"/>
</calcChain>
</file>

<file path=xl/sharedStrings.xml><?xml version="1.0" encoding="utf-8"?>
<sst xmlns="http://schemas.openxmlformats.org/spreadsheetml/2006/main" count="3362" uniqueCount="450">
  <si>
    <t>2020 July</t>
  </si>
  <si>
    <t>Target Status:</t>
  </si>
  <si>
    <t>July  FY21</t>
  </si>
  <si>
    <t>INPATIENT</t>
  </si>
  <si>
    <t>CONSULTS</t>
  </si>
  <si>
    <t xml:space="preserve">MERITER </t>
  </si>
  <si>
    <t>Name</t>
  </si>
  <si>
    <t>Weeks this month</t>
  </si>
  <si>
    <t>Weeks YTD</t>
  </si>
  <si>
    <t>Holiday &amp; Weekend days this month</t>
  </si>
  <si>
    <t>Weekends YTD</t>
  </si>
  <si>
    <t>PC Inpatient</t>
  </si>
  <si>
    <t>SJ</t>
  </si>
  <si>
    <t>SJ!</t>
  </si>
  <si>
    <t>BBT</t>
  </si>
  <si>
    <t>TCC!</t>
  </si>
  <si>
    <t>LE</t>
  </si>
  <si>
    <t>WB!</t>
  </si>
  <si>
    <t>KS!</t>
  </si>
  <si>
    <t>July 1-2</t>
  </si>
  <si>
    <t>Sara Johnson</t>
  </si>
  <si>
    <t>Toby Campbell</t>
  </si>
  <si>
    <t>Bret Benally Thompson</t>
  </si>
  <si>
    <t>Bret Benally-Thompson</t>
  </si>
  <si>
    <t>PC Consults</t>
  </si>
  <si>
    <t>TCC</t>
  </si>
  <si>
    <t>WB</t>
  </si>
  <si>
    <t>KS</t>
  </si>
  <si>
    <t>AC</t>
  </si>
  <si>
    <t>NH</t>
  </si>
  <si>
    <t>New Hire</t>
  </si>
  <si>
    <t xml:space="preserve">Meriter </t>
  </si>
  <si>
    <t>BT^</t>
  </si>
  <si>
    <t>Unity Point</t>
  </si>
  <si>
    <t>July 4-5</t>
  </si>
  <si>
    <t>Jeopardy Coverage:</t>
  </si>
  <si>
    <t xml:space="preserve">                                                                                           </t>
  </si>
  <si>
    <t>TCC$</t>
  </si>
  <si>
    <t>BBT$</t>
  </si>
  <si>
    <t>KS$</t>
  </si>
  <si>
    <t>LE$</t>
  </si>
  <si>
    <t>July 6-10</t>
  </si>
  <si>
    <t xml:space="preserve">T. Campbell (M&amp;F)/Bill Burns </t>
  </si>
  <si>
    <t>Ann Catlett</t>
  </si>
  <si>
    <t>OS</t>
  </si>
  <si>
    <t>July 11-12</t>
  </si>
  <si>
    <t>Meaghan Trainor</t>
  </si>
  <si>
    <t>July 13-17</t>
  </si>
  <si>
    <t>Liana Eskola</t>
  </si>
  <si>
    <t>Kate Schueller</t>
  </si>
  <si>
    <t>JB</t>
  </si>
  <si>
    <t>Jessica Baker</t>
  </si>
  <si>
    <t>U</t>
  </si>
  <si>
    <t>July 18-19</t>
  </si>
  <si>
    <t>Bill Burns</t>
  </si>
  <si>
    <t>V</t>
  </si>
  <si>
    <t>July 20-24</t>
  </si>
  <si>
    <t>Bill Burns/K. Schueller (TH,F)</t>
  </si>
  <si>
    <t xml:space="preserve">              </t>
  </si>
  <si>
    <t>July 25-26</t>
  </si>
  <si>
    <t xml:space="preserve">Jessica Baker </t>
  </si>
  <si>
    <t>July 27-31</t>
  </si>
  <si>
    <t>Meriter</t>
  </si>
  <si>
    <t xml:space="preserve">                                          </t>
  </si>
  <si>
    <t>2020 August</t>
  </si>
  <si>
    <t>August  FY21</t>
  </si>
  <si>
    <t>AC!</t>
  </si>
  <si>
    <t>JB!</t>
  </si>
  <si>
    <t>MT!</t>
  </si>
  <si>
    <t>August 1-2</t>
  </si>
  <si>
    <t>Ann Cattlet</t>
  </si>
  <si>
    <t>August 3-7</t>
  </si>
  <si>
    <t>Unity Point*</t>
  </si>
  <si>
    <t>MT</t>
  </si>
  <si>
    <t>UP</t>
  </si>
  <si>
    <t>August 8-9</t>
  </si>
  <si>
    <t>SJ$</t>
  </si>
  <si>
    <t>JB$</t>
  </si>
  <si>
    <t>AC$</t>
  </si>
  <si>
    <t>WB$</t>
  </si>
  <si>
    <t>August 10-14</t>
  </si>
  <si>
    <t>Jes Baker</t>
  </si>
  <si>
    <t>August 15-16</t>
  </si>
  <si>
    <t>August 17-21</t>
  </si>
  <si>
    <t xml:space="preserve">M. Trainor/UP Orientation </t>
  </si>
  <si>
    <t>August 22-23</t>
  </si>
  <si>
    <t>August 24-28</t>
  </si>
  <si>
    <t>August 29-30</t>
  </si>
  <si>
    <t>2020 September</t>
  </si>
  <si>
    <t>September  FY21</t>
  </si>
  <si>
    <t>September 1-4</t>
  </si>
  <si>
    <t>September 5-6</t>
  </si>
  <si>
    <t>Labor Day</t>
  </si>
  <si>
    <t>September 8-11</t>
  </si>
  <si>
    <t>September 12-13</t>
  </si>
  <si>
    <t>September 14-18</t>
  </si>
  <si>
    <t xml:space="preserve">Meaghan Trainor </t>
  </si>
  <si>
    <t>September 19-20</t>
  </si>
  <si>
    <t>September 21-25</t>
  </si>
  <si>
    <t>J. Baker/M. Trainor (Th&amp;F)</t>
  </si>
  <si>
    <t>September 26-27</t>
  </si>
  <si>
    <t>September 28-30</t>
  </si>
  <si>
    <t>3 MONTH Shift counts: JUL/AUG/SEPT</t>
  </si>
  <si>
    <t>ABBR</t>
  </si>
  <si>
    <t>Total Shifts</t>
  </si>
  <si>
    <t>Wkend ABBR</t>
  </si>
  <si>
    <t>Weekend Shifts</t>
  </si>
  <si>
    <t>J. ABBR</t>
  </si>
  <si>
    <t>Jeopardy</t>
  </si>
  <si>
    <t>Bret Benally Thompson Meriter</t>
  </si>
  <si>
    <t>NA</t>
  </si>
  <si>
    <t>Brett Benally Thompson</t>
  </si>
  <si>
    <t>BBT!</t>
  </si>
  <si>
    <t>MT$</t>
  </si>
  <si>
    <t>LE!</t>
  </si>
  <si>
    <t>2020 October</t>
  </si>
  <si>
    <t>October  FY21</t>
  </si>
  <si>
    <t>October 1-2</t>
  </si>
  <si>
    <t>October 3-4</t>
  </si>
  <si>
    <t>October 5-9</t>
  </si>
  <si>
    <t>October 10-11</t>
  </si>
  <si>
    <t>October 12-16</t>
  </si>
  <si>
    <t>October 17-18</t>
  </si>
  <si>
    <t>PallitTalk</t>
  </si>
  <si>
    <t>October 19-23</t>
  </si>
  <si>
    <t>October 24-25</t>
  </si>
  <si>
    <t>October 26-30</t>
  </si>
  <si>
    <t>Meriter coverage</t>
  </si>
  <si>
    <t>PalliTalk</t>
  </si>
  <si>
    <t>B</t>
  </si>
  <si>
    <t>2020 November</t>
  </si>
  <si>
    <t>November  FY21</t>
  </si>
  <si>
    <t>November 1-</t>
  </si>
  <si>
    <t>November 2-6</t>
  </si>
  <si>
    <t>November 7-8</t>
  </si>
  <si>
    <t>November 9-13</t>
  </si>
  <si>
    <t>November 14-15</t>
  </si>
  <si>
    <t>November 16-20</t>
  </si>
  <si>
    <t>Jess Baker</t>
  </si>
  <si>
    <t>November 21-22</t>
  </si>
  <si>
    <t>November 23-25</t>
  </si>
  <si>
    <t>*</t>
  </si>
  <si>
    <t>Thanksgiving</t>
  </si>
  <si>
    <t>November 27-</t>
  </si>
  <si>
    <t>November 28-29</t>
  </si>
  <si>
    <t>November 30 -</t>
  </si>
  <si>
    <t>2020 December</t>
  </si>
  <si>
    <t>December  FY21</t>
  </si>
  <si>
    <t xml:space="preserve">Status against target </t>
  </si>
  <si>
    <t>December 1-4</t>
  </si>
  <si>
    <t>6 mos Targeted Weeks</t>
  </si>
  <si>
    <t>Weeks Over (-)</t>
  </si>
  <si>
    <t xml:space="preserve">LE </t>
  </si>
  <si>
    <t>December 5-6</t>
  </si>
  <si>
    <t>December 7-11</t>
  </si>
  <si>
    <t>December 12-13</t>
  </si>
  <si>
    <t>December 14-18</t>
  </si>
  <si>
    <t xml:space="preserve">*not </t>
  </si>
  <si>
    <t>December 19-20</t>
  </si>
  <si>
    <t>counted</t>
  </si>
  <si>
    <t>December 21-23</t>
  </si>
  <si>
    <t>in these</t>
  </si>
  <si>
    <t>Christmas Eve</t>
  </si>
  <si>
    <t>U*</t>
  </si>
  <si>
    <t>shifts</t>
  </si>
  <si>
    <t>Christmas Day</t>
  </si>
  <si>
    <t>will be</t>
  </si>
  <si>
    <t>December 26-27</t>
  </si>
  <si>
    <t>for 2021</t>
  </si>
  <si>
    <t>December 28-30</t>
  </si>
  <si>
    <t>Jan-June</t>
  </si>
  <si>
    <t>December 31-</t>
  </si>
  <si>
    <t xml:space="preserve">Kate Schueler </t>
  </si>
  <si>
    <t>schedule</t>
  </si>
  <si>
    <t>3 MONTH Shift counts: OCT/NOV/DEC</t>
  </si>
  <si>
    <t xml:space="preserve">BT^ </t>
  </si>
  <si>
    <t>n/a</t>
  </si>
  <si>
    <t>6 MONTHS: Shifts July to December</t>
  </si>
  <si>
    <t>Shift target</t>
  </si>
  <si>
    <t>Shift Status</t>
  </si>
  <si>
    <t>W/E Target</t>
  </si>
  <si>
    <t>W/E Status</t>
  </si>
  <si>
    <t>Holidays</t>
  </si>
  <si>
    <t>Total W/E &amp; Jeop</t>
  </si>
  <si>
    <t>BBT^</t>
  </si>
  <si>
    <t>4th</t>
  </si>
  <si>
    <t>THXNG</t>
  </si>
  <si>
    <t>(Xmas)</t>
  </si>
  <si>
    <t>NYE/NYD</t>
  </si>
  <si>
    <t>XMAS</t>
  </si>
  <si>
    <t>L DAY                   (Xmas, Thxgng)</t>
  </si>
  <si>
    <t>*adjusted for mid-August start</t>
  </si>
  <si>
    <t>( ) = other service</t>
  </si>
  <si>
    <t>0.5 FTE = 62 shifts</t>
  </si>
  <si>
    <t>34 week Approach:</t>
  </si>
  <si>
    <t>Weekdays</t>
  </si>
  <si>
    <t>Weekends</t>
  </si>
  <si>
    <t>Total</t>
  </si>
  <si>
    <t>FY 20 Shifts Jul-Dec</t>
  </si>
  <si>
    <t>FY 20 Shifts Jan-Jun</t>
  </si>
  <si>
    <t>Number of FY Shifts Needing Coverage:</t>
  </si>
  <si>
    <t>Provider</t>
  </si>
  <si>
    <t>Total Clinical FTE</t>
  </si>
  <si>
    <t>Number of Clinic Days a Week/FTE Devoted to Clinic</t>
  </si>
  <si>
    <t>Ward Percentage</t>
  </si>
  <si>
    <t>Percentage translated to Weeks</t>
  </si>
  <si>
    <t>Weeks translated to weekdays</t>
  </si>
  <si>
    <t>Weekdays and Weekends (Total shifts to work)</t>
  </si>
  <si>
    <t>6mos target (total Shifts)</t>
  </si>
  <si>
    <t>Actual Shifts Scheduled</t>
  </si>
  <si>
    <t>34 weeks =</t>
  </si>
  <si>
    <t>1.0 FTE</t>
  </si>
  <si>
    <t>50% at Meriter</t>
  </si>
  <si>
    <t>20.4 weeks =</t>
  </si>
  <si>
    <t>0.6 FTE</t>
  </si>
  <si>
    <t>1 week = 5 days (M-F)</t>
  </si>
  <si>
    <t>17 weeks =</t>
  </si>
  <si>
    <t>0.5 FTE</t>
  </si>
  <si>
    <t>add weekends</t>
  </si>
  <si>
    <t>Tentative</t>
  </si>
  <si>
    <t xml:space="preserve">8.5 weeks = </t>
  </si>
  <si>
    <t>0.25 FTE</t>
  </si>
  <si>
    <t>1.5/ 30%</t>
  </si>
  <si>
    <t>0.5 Days Clinic</t>
  </si>
  <si>
    <t>10% or 0.11 FTE</t>
  </si>
  <si>
    <t>1.5+/ 50%</t>
  </si>
  <si>
    <t>0.5/ 10%</t>
  </si>
  <si>
    <t xml:space="preserve">New Hire </t>
  </si>
  <si>
    <t>Uncovered shifts</t>
  </si>
  <si>
    <t>Equitable Weekend Approach:</t>
  </si>
  <si>
    <t>15 weekend days each</t>
  </si>
  <si>
    <t>44 Week Approach:</t>
  </si>
  <si>
    <t>FY 21 Shifts Jul-Dec</t>
  </si>
  <si>
    <t>FY 21 Shifts Jan-Jun</t>
  </si>
  <si>
    <t>44 weeks =</t>
  </si>
  <si>
    <t>26.4 weeks =</t>
  </si>
  <si>
    <t>22 weeks =</t>
  </si>
  <si>
    <t xml:space="preserve">11 weeks = </t>
  </si>
  <si>
    <t>Totals</t>
  </si>
  <si>
    <t>Meriter shifts</t>
  </si>
  <si>
    <t>2021 January</t>
  </si>
  <si>
    <t>Jan  FY21</t>
  </si>
  <si>
    <t>Jan 2-3</t>
  </si>
  <si>
    <t>Jan 4-8</t>
  </si>
  <si>
    <t>Jan 9-10</t>
  </si>
  <si>
    <t>Jan 11-15</t>
  </si>
  <si>
    <t>Jan 16-17</t>
  </si>
  <si>
    <t>Jan 18 MLK Day</t>
  </si>
  <si>
    <t>Jan 19-22</t>
  </si>
  <si>
    <t>Jan 23-24</t>
  </si>
  <si>
    <t>Jan 25-29</t>
  </si>
  <si>
    <t>Jan 30-31</t>
  </si>
  <si>
    <t>Chessa Fischer</t>
  </si>
  <si>
    <t>2021 February</t>
  </si>
  <si>
    <t>February  FY21</t>
  </si>
  <si>
    <t>Feb 1-5</t>
  </si>
  <si>
    <t>Feb 6-7</t>
  </si>
  <si>
    <t>Feb 8-12</t>
  </si>
  <si>
    <t>C</t>
  </si>
  <si>
    <t>Feb 13-14</t>
  </si>
  <si>
    <t>Feb 15-19</t>
  </si>
  <si>
    <t>Feb 20-21</t>
  </si>
  <si>
    <t>Feb 22-26</t>
  </si>
  <si>
    <t>Feb 27-28</t>
  </si>
  <si>
    <t>2021 March</t>
  </si>
  <si>
    <t>March  FY21</t>
  </si>
  <si>
    <t>March 1-5</t>
  </si>
  <si>
    <t>March 6-7</t>
  </si>
  <si>
    <t>March 8-12</t>
  </si>
  <si>
    <t>March 13-14</t>
  </si>
  <si>
    <t>March 15-19</t>
  </si>
  <si>
    <t>March 20-21</t>
  </si>
  <si>
    <t>March 22-26</t>
  </si>
  <si>
    <t>March 27-28</t>
  </si>
  <si>
    <t>March 29-31</t>
  </si>
  <si>
    <t>Shift counts by day JAN/FEB/MAR 2021</t>
  </si>
  <si>
    <t>6 MONTH</t>
  </si>
  <si>
    <t>2021 April</t>
  </si>
  <si>
    <t>April FY21</t>
  </si>
  <si>
    <t>April 1-2</t>
  </si>
  <si>
    <t>April 3-4</t>
  </si>
  <si>
    <t>April 5-9</t>
  </si>
  <si>
    <t>April 10-11</t>
  </si>
  <si>
    <t>April 12-16</t>
  </si>
  <si>
    <t>April 17-18</t>
  </si>
  <si>
    <t>April 19-23</t>
  </si>
  <si>
    <t>April 24-25</t>
  </si>
  <si>
    <t>April 26-30</t>
  </si>
  <si>
    <t>2021 May</t>
  </si>
  <si>
    <t>May FY21</t>
  </si>
  <si>
    <t>May 1 &amp;2</t>
  </si>
  <si>
    <t>May 3-7</t>
  </si>
  <si>
    <t>May 8 &amp; 9</t>
  </si>
  <si>
    <t>May 10-14</t>
  </si>
  <si>
    <t>May 15 &amp; 16</t>
  </si>
  <si>
    <t>May 17-21</t>
  </si>
  <si>
    <t>May 22 &amp; 23</t>
  </si>
  <si>
    <t xml:space="preserve">May 24 -28 </t>
  </si>
  <si>
    <t>May 29 &amp; 30</t>
  </si>
  <si>
    <t>May 31 Memorial Day</t>
  </si>
  <si>
    <t>2921 June</t>
  </si>
  <si>
    <t>June  FY21</t>
  </si>
  <si>
    <t>June 1-4</t>
  </si>
  <si>
    <t>June 5 &amp; 6</t>
  </si>
  <si>
    <t>June 7-11</t>
  </si>
  <si>
    <t>June 12 &amp; 13</t>
  </si>
  <si>
    <t>June 14-18</t>
  </si>
  <si>
    <t>June 19 &amp; 20</t>
  </si>
  <si>
    <t>June 21-25</t>
  </si>
  <si>
    <t>June 26 &amp; 27</t>
  </si>
  <si>
    <t>June 28-30</t>
  </si>
  <si>
    <t>3 MONTH Shift counts: APR/MAY/JUNE</t>
  </si>
  <si>
    <t>6 MONTHS: Shifts Jan-June 2021</t>
  </si>
  <si>
    <t>New Year's Eve &amp; Day</t>
  </si>
  <si>
    <t>JC</t>
  </si>
  <si>
    <t>AC/SJ</t>
  </si>
  <si>
    <t>TC</t>
  </si>
  <si>
    <t>SS</t>
  </si>
  <si>
    <t xml:space="preserve">AC </t>
  </si>
  <si>
    <t>MLK Birthday</t>
  </si>
  <si>
    <t>BBT/TC</t>
  </si>
  <si>
    <t>AAHPM (March)</t>
  </si>
  <si>
    <t>TC/BBT</t>
  </si>
  <si>
    <t>TC/AC</t>
  </si>
  <si>
    <t>SJ/AC</t>
  </si>
  <si>
    <t>PM/JC</t>
  </si>
  <si>
    <t>AC/PM</t>
  </si>
  <si>
    <t>LE/AC</t>
  </si>
  <si>
    <t>WB/BBT</t>
  </si>
  <si>
    <t>Memorial Day (May)</t>
  </si>
  <si>
    <t>July 4th</t>
  </si>
  <si>
    <t>JC/TC</t>
  </si>
  <si>
    <t>TC/JC</t>
  </si>
  <si>
    <t>Labor Day (September)</t>
  </si>
  <si>
    <t>Week of &amp; Thanksgiving &amp; day after</t>
  </si>
  <si>
    <t>TC/SJ</t>
  </si>
  <si>
    <t>AC/BBT</t>
  </si>
  <si>
    <t>AC/TC</t>
  </si>
  <si>
    <t>AC /SJ</t>
  </si>
  <si>
    <t xml:space="preserve">Christmas Eve &amp; Day </t>
  </si>
  <si>
    <t>JC/SJ</t>
  </si>
  <si>
    <t xml:space="preserve"> Week between Christmas &amp; New Years</t>
  </si>
  <si>
    <t>SJ/JC</t>
  </si>
  <si>
    <t>JC/PM</t>
  </si>
  <si>
    <t>BBT/SJ</t>
  </si>
  <si>
    <t>SS/BBT</t>
  </si>
  <si>
    <t>Abbreviation Key</t>
  </si>
  <si>
    <t>Shagun Saggar</t>
  </si>
  <si>
    <t>Jim Cleary</t>
  </si>
  <si>
    <t>Ann Curtis</t>
  </si>
  <si>
    <t>ES</t>
  </si>
  <si>
    <t xml:space="preserve">             Ethan Silverman</t>
  </si>
  <si>
    <t>AAHPM Denver, CO 2/17-20</t>
  </si>
  <si>
    <t>1/2 Day MSD 3/12</t>
  </si>
  <si>
    <t>4/2 MSD Spring Holiday</t>
  </si>
  <si>
    <t>ASCO May 29-31</t>
  </si>
  <si>
    <t>M Day</t>
  </si>
  <si>
    <t>49+51(M)</t>
  </si>
  <si>
    <t>Adjusted for late start</t>
  </si>
  <si>
    <t>What</t>
  </si>
  <si>
    <t>email</t>
  </si>
  <si>
    <t>Who</t>
  </si>
  <si>
    <t>Details</t>
  </si>
  <si>
    <t>Outcome</t>
  </si>
  <si>
    <t>Toby,Sara,Matt and Julene</t>
  </si>
  <si>
    <t xml:space="preserve">Hello Toby and Sara, 
With the add to the provider staff referenced during Thursdays meeting, I will need an update to the shift targets prior to scheduling for the second half of FY 21.  Specifically:
New PC provider.  Do you want me to include the new hire that was just approved to the scheduling targets?  What will be the clinical and ward percentages? Will we migrate to the 34 week approach?  
Ann Catlett's target.  Ann was at 40% clinical and 40% Ward which is 52 shifts for her target.  She is scheduled for 40 shifts July thru December so am thinking we need to adjust her to 30% Clinical and 30% Ward which brings her to a 41 shift target.  Do you agree with this percentage reduction?  If we move to a 34 week approach she will stay at 40%.
Kate Schueller's Shift target was based on 100% clinical and 10% ward or 19 shifts.  Is this still accurate for the January to July? She had a target of 19 shifts and we scheduled her for 18.  
With the added provider earmarked to support Meriter shifts primarily, what impact will this have on Meaghan Trainor's and Bret Benally Thompson's targets?  I am thinking the shift numbers for each of them will be reduced.   Karen Stammer has indicated she will be working the same number of shifts.
I can work with the current targets as shown in the Targets tab on the attached planning schedule but would like to include any known adjustments up front to minimize rework if possible.  What adjustments do you anticipate?  </t>
  </si>
  <si>
    <t>Created</t>
  </si>
  <si>
    <t>Modified</t>
  </si>
  <si>
    <t>Requestor</t>
  </si>
  <si>
    <t>Assistant</t>
  </si>
  <si>
    <t>Reason for Absences</t>
  </si>
  <si>
    <t>Start Date</t>
  </si>
  <si>
    <t>End Date</t>
  </si>
  <si>
    <t>AM, PM or All Day</t>
  </si>
  <si>
    <t>Does This Request Provide at Least a 6 Week Notice</t>
  </si>
  <si>
    <t>Does Clinic Need To Be Blocked/Canceled?</t>
  </si>
  <si>
    <t>Which Clinic Dates Need To Be Blocked/Canceled?</t>
  </si>
  <si>
    <t>Coverage Provided By</t>
  </si>
  <si>
    <t>Julene Gaspard approval</t>
  </si>
  <si>
    <t>Comments</t>
  </si>
  <si>
    <t>Confirmed</t>
  </si>
  <si>
    <t>SJ MED SCHOOL IPC COURSE</t>
  </si>
  <si>
    <t xml:space="preserve">SJ-AAIM </t>
  </si>
  <si>
    <t>WHO</t>
  </si>
  <si>
    <t>WHAT</t>
  </si>
  <si>
    <t>Prefers to provide what she would like to work rather than availability</t>
  </si>
  <si>
    <t>Not 2 weeks in a row</t>
  </si>
  <si>
    <t>No 9 day streches</t>
  </si>
  <si>
    <t>per email 1-24-20</t>
  </si>
  <si>
    <t>Do not overbook targets</t>
  </si>
  <si>
    <t>The shift target changed for AC to 1 -7 day shift every 28 days. </t>
  </si>
  <si>
    <t>Work with Laura Thompson for Meaghan Trainor Scheduling</t>
  </si>
  <si>
    <t>Never schedule providers two weeks in a row</t>
  </si>
  <si>
    <t xml:space="preserve">TC </t>
  </si>
  <si>
    <t>It is okay to attach weekends to weeks worked, it is easier for the provider who worked the week before to work the following weekend as they are informed of the caseload.</t>
  </si>
  <si>
    <t>Balance Holidays up against the previous year</t>
  </si>
  <si>
    <t>JG</t>
  </si>
  <si>
    <r>
      <t>If any faculty work during a holiday, we bank their UW leave. For instance, if Toby works on 4</t>
    </r>
    <r>
      <rPr>
        <vertAlign val="superscript"/>
        <sz val="11"/>
        <color rgb="FF1F497D"/>
        <rFont val="Calibri"/>
        <family val="2"/>
        <scheme val="minor"/>
      </rPr>
      <t>th</t>
    </r>
    <r>
      <rPr>
        <sz val="11"/>
        <color rgb="FF1F497D"/>
        <rFont val="Calibri"/>
        <family val="2"/>
        <scheme val="minor"/>
      </rPr>
      <t> of July, we ask Shana Renz to bank 8 hours back into his legal holiday balance.</t>
    </r>
  </si>
  <si>
    <t>Per email 2-28-20</t>
  </si>
  <si>
    <t>Provider holiday coverage counts as two shifts: enter the providers initials in both consults and ward attending; this applies to anytime a provider covers both shifts</t>
  </si>
  <si>
    <t>for APPs (Chessa Fisher in your case) Since they are employed by UWMF, if they work a holiday they get time and half banked.</t>
  </si>
  <si>
    <t xml:space="preserve">per email 5-12 </t>
  </si>
  <si>
    <t>LR</t>
  </si>
  <si>
    <t xml:space="preserve">Per Lindsay Rosemeyer Karen Stammer is working thanksgiving week, removed Meaghan from this week. </t>
  </si>
  <si>
    <t>Has Clinic W, Th &amp; F not on service</t>
  </si>
  <si>
    <t>per email 1-29-20</t>
  </si>
  <si>
    <t xml:space="preserve">Requests no more than 1 weekend per month in PC, he works weekends in ED 50% of the time.  </t>
  </si>
  <si>
    <t xml:space="preserve">Obligated to work 2/3 of all holidays in the ED, can possibly cover one minor holiday </t>
  </si>
  <si>
    <t>October, November, and December I need to be available for EM resident interviews from 8:30-2:30 every Thursday. I could potentially be on the unit with a fellow as I can respond to texts/calls about every 15 minutes if needed but I can’t really be alone since I can’t walk out of interviews in an emergency. Consults would be really tough as I likely couldn’t make almost any family meetings.</t>
  </si>
  <si>
    <t>His wife works in a daycare that follows the MMSD Spring break, he cannot shift days around the breaks</t>
  </si>
  <si>
    <t>MSD Spring Break March 15-19</t>
  </si>
  <si>
    <t>FY 21 Q3 &amp; Q4 DRAFT</t>
  </si>
  <si>
    <t xml:space="preserve">SJ </t>
  </si>
  <si>
    <t>MMSD Winter break ends 1/4</t>
  </si>
  <si>
    <t>1/2 day MMSD 1/13</t>
  </si>
  <si>
    <t>MLK Day</t>
  </si>
  <si>
    <t>Ambulatory coverage</t>
  </si>
  <si>
    <t xml:space="preserve">Use the Smartsheet for attending changes as well.  </t>
  </si>
  <si>
    <t xml:space="preserve">U </t>
  </si>
  <si>
    <t>BJ</t>
  </si>
  <si>
    <t>Attending Change</t>
  </si>
  <si>
    <t>yes</t>
  </si>
  <si>
    <t>no</t>
  </si>
  <si>
    <t xml:space="preserve">Per Ann C.  Brenda, I will work the July 25-26 weekend for Kate Schueller and she will take my Aug 1-2 weekend. </t>
  </si>
  <si>
    <t>No</t>
  </si>
  <si>
    <t>Dr. Catlett has switched shifts with Dr. Sara Johnson and will cover Dr. Johnson's shifts on June 29 and 30.</t>
  </si>
  <si>
    <t>Vacation</t>
  </si>
  <si>
    <t>This  is her normal week off</t>
  </si>
  <si>
    <t>Professional Business</t>
  </si>
  <si>
    <t>Board Exams</t>
  </si>
  <si>
    <t>Aprooved</t>
  </si>
  <si>
    <t>Catlett, Ann</t>
  </si>
  <si>
    <t>Joyce, Brenda</t>
  </si>
  <si>
    <t>All Day</t>
  </si>
  <si>
    <t>Yes</t>
  </si>
  <si>
    <t>Approved</t>
  </si>
  <si>
    <t>Committee/Meeting/Professional Business</t>
  </si>
  <si>
    <t>Board Exam</t>
  </si>
  <si>
    <t xml:space="preserve">Yes, if not on service. Nov 25-27;  I will take some vacation depending on service. Dec 21-31 Winter Break; Jan 1; Yes.  Will attend. February 17-20 AAHPM Denver, CO; Yes, if service allows. Mar 15-19; Yes May 29-31 ASCO Scientific Program; Yes, If service allows May 31 Memorial Day </t>
  </si>
  <si>
    <t>I am NOT unavailable Jan 22-24 (free); April 1-2 you can change to unavailable; April 5-9 I’m now free; Would add unavailable June 21-25 (just in case we do vacation that week)</t>
  </si>
  <si>
    <t>PER EMAIL 6-22</t>
  </si>
  <si>
    <t>per email 6-22</t>
  </si>
  <si>
    <t>Feb 16-21 - AAHPM Annual Assembly
Mar 27-Apr 4 - Vacation 
Jun 12-30 - Vacation (I would rather not be UW inpatient attending the week before if I'm on service at UW)</t>
  </si>
  <si>
    <t>per email dated 6-17</t>
  </si>
  <si>
    <t>(Bret is working to schedule a vacation and once scheduled he can be added in either 14-18 or 20-25 and TCC will take opposite week)</t>
  </si>
  <si>
    <t xml:space="preserve">Note Jess Baker has lower numbers due to Maternity leave and Meaghan Trainor due to Starting mid August.  </t>
  </si>
  <si>
    <t>12 MONTHS: Shifts July 2020--June 2021</t>
  </si>
  <si>
    <t>Weekly Schedule Summary</t>
  </si>
  <si>
    <t xml:space="preserve">Instructions for entering absences:
It is easier if email requests are sent to me with a cc to Matt for the entry.  There are multiple steps to the process and logs that are maintained.  We need to have the absence listed on AMION on the DOM website, we need to update our schedule, and we need to update paging when there are attending changes.  It is just easier for us to do it so we are sure to not miss a step.  
Any requests or changes should be submitted 6 weeks ahead of the date.  I know this is not always possible.  I try to explain in the comments why there is short notice.  Usually if there is coverage arranged it gets approved.  The form is pretty self explanatory.  You are welcome to submit your own. 
The link to the request form is 
https://app.smartsheet.com/b/form/24f605895aa44bc6b801412813bb719b
If you are needing sick time and you are not scheduled to cover service either at the UW or Meriter, you do not need to submit an absence form.  If you are on service this form must be submitted as it identifies the scheduling changes and once approved notifies clinics and HemOnc absences of the changes.  
If you enter it, it should come through on the absence report that is routed weekly to the MPAs and the department chairs. </t>
  </si>
  <si>
    <t>Jessica Baker 8/Sara Johnson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</si>
</sst>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sz val="5"/>
      <name val="Calibri"/>
      <family val="2"/>
      <scheme val="minor"/>
    </font>
    <font>
      <b/>
      <sz val="11"/>
      <name val="Calibri"/>
      <family val="2"/>
      <scheme val="minor"/>
    </font>
    <font>
      <i/>
      <sz val="11"/>
      <name val="Calibri"/>
      <family val="2"/>
      <scheme val="minor"/>
    </font>
    <font>
      <b/>
      <sz val="10"/>
      <color theme="1"/>
      <name val="Arial"/>
      <family val="2"/>
    </font>
    <font>
      <b/>
      <sz val="12"/>
      <color theme="1"/>
      <name val="Calibri"/>
      <family val="2"/>
      <scheme val="minor"/>
    </font>
    <font>
      <sz val="14"/>
      <color theme="1"/>
      <name val="Calibri"/>
      <family val="2"/>
      <scheme val="minor"/>
    </font>
    <font>
      <sz val="11"/>
      <color rgb="FF000000"/>
      <name val="Calibri"/>
      <family val="2"/>
      <scheme val="minor"/>
    </font>
    <font>
      <b/>
      <sz val="12"/>
      <color rgb="FF000000"/>
      <name val="Arial"/>
      <family val="2"/>
    </font>
    <font>
      <vertAlign val="superscript"/>
      <sz val="11"/>
      <color rgb="FF1F497D"/>
      <name val="Calibri"/>
      <family val="2"/>
      <scheme val="minor"/>
    </font>
    <font>
      <sz val="11"/>
      <color rgb="FF1F497D"/>
      <name val="Calibri"/>
      <family val="2"/>
      <scheme val="minor"/>
    </font>
    <font>
      <sz val="48"/>
      <color rgb="FFFF0000"/>
      <name val="Calibri"/>
      <family val="2"/>
      <scheme val="minor"/>
    </font>
    <font>
      <sz val="11"/>
      <color rgb="FFFF0000"/>
      <name val="Calibri"/>
      <family val="2"/>
      <scheme val="minor"/>
    </font>
    <font>
      <sz val="11"/>
      <color rgb="FF444444"/>
      <name val="Calibri"/>
      <family val="2"/>
      <scheme val="minor"/>
    </font>
    <font>
      <sz val="10"/>
      <color rgb="FF000000"/>
      <name val="Arial"/>
      <family val="2"/>
    </font>
    <font>
      <sz val="10"/>
      <color rgb="FF757575"/>
      <name val="Arial"/>
      <family val="2"/>
    </font>
    <font>
      <sz val="11"/>
      <color rgb="FF201F1E"/>
      <name val="Calibri"/>
      <family val="2"/>
      <scheme val="minor"/>
    </font>
    <font>
      <sz val="12"/>
      <color rgb="FF000000"/>
      <name val="Calibri"/>
      <family val="2"/>
      <scheme val="minor"/>
    </font>
  </fonts>
  <fills count="29">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DACBF9"/>
        <bgColor indexed="64"/>
      </patternFill>
    </fill>
    <fill>
      <patternFill patternType="solid">
        <fgColor theme="2" tint="-9.9948118533890809E-2"/>
        <bgColor indexed="64"/>
      </patternFill>
    </fill>
    <fill>
      <patternFill patternType="solid">
        <fgColor theme="0"/>
        <bgColor indexed="64"/>
      </patternFill>
    </fill>
    <fill>
      <patternFill patternType="solid">
        <fgColor theme="1" tint="0.49998474074526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
      <patternFill patternType="solid">
        <fgColor theme="9" tint="0.79998168889431442"/>
        <bgColor indexed="64"/>
      </patternFill>
    </fill>
    <fill>
      <patternFill patternType="solid">
        <fgColor theme="2"/>
        <bgColor indexed="64"/>
      </patternFill>
    </fill>
    <fill>
      <patternFill patternType="solid">
        <fgColor rgb="FFCCCCFF"/>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rgb="FFDACBF9"/>
        <bgColor rgb="FF000000"/>
      </patternFill>
    </fill>
    <fill>
      <patternFill patternType="solid">
        <fgColor rgb="FFD0CECE"/>
        <bgColor rgb="FF000000"/>
      </patternFill>
    </fill>
    <fill>
      <patternFill patternType="solid">
        <fgColor rgb="FFFFFFFF"/>
        <bgColor rgb="FF000000"/>
      </patternFill>
    </fill>
    <fill>
      <patternFill patternType="solid">
        <fgColor rgb="FFFFC000"/>
        <bgColor rgb="FF000000"/>
      </patternFill>
    </fill>
    <fill>
      <patternFill patternType="solid">
        <fgColor rgb="FF808080"/>
        <bgColor rgb="FF000000"/>
      </patternFill>
    </fill>
    <fill>
      <patternFill patternType="solid">
        <fgColor rgb="FFFFFFFF"/>
        <bgColor indexed="64"/>
      </patternFill>
    </fill>
    <fill>
      <patternFill patternType="solid">
        <fgColor rgb="FFFF0000"/>
        <bgColor indexed="64"/>
      </patternFill>
    </fill>
    <fill>
      <patternFill patternType="solid">
        <fgColor rgb="FFDACBFA"/>
        <bgColor indexed="64"/>
      </patternFill>
    </fill>
  </fills>
  <borders count="108">
    <border>
      <left/>
      <right/>
      <top/>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uble">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ck">
        <color indexed="64"/>
      </left>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auto="1"/>
      </top>
      <bottom style="thick">
        <color auto="1"/>
      </bottom>
      <diagonal/>
    </border>
    <border>
      <left style="thick">
        <color indexed="64"/>
      </left>
      <right/>
      <top/>
      <bottom style="thin">
        <color indexed="64"/>
      </bottom>
      <diagonal/>
    </border>
    <border>
      <left/>
      <right/>
      <top/>
      <bottom style="thin">
        <color indexed="64"/>
      </bottom>
      <diagonal/>
    </border>
    <border>
      <left style="thick">
        <color indexed="64"/>
      </left>
      <right/>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auto="1"/>
      </top>
      <bottom style="thick">
        <color indexed="64"/>
      </bottom>
      <diagonal/>
    </border>
    <border>
      <left/>
      <right/>
      <top/>
      <bottom style="thick">
        <color indexed="64"/>
      </bottom>
      <diagonal/>
    </border>
    <border>
      <left/>
      <right/>
      <top style="thin">
        <color indexed="64"/>
      </top>
      <bottom/>
      <diagonal/>
    </border>
    <border>
      <left/>
      <right style="thin">
        <color indexed="64"/>
      </right>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thick">
        <color indexed="64"/>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rgb="FF000000"/>
      </bottom>
      <diagonal/>
    </border>
    <border>
      <left style="thin">
        <color indexed="64"/>
      </left>
      <right style="thick">
        <color indexed="64"/>
      </right>
      <top style="double">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hair">
        <color auto="1"/>
      </bottom>
      <diagonal/>
    </border>
    <border>
      <left/>
      <right style="thin">
        <color indexed="64"/>
      </right>
      <top style="thick">
        <color indexed="64"/>
      </top>
      <bottom style="double">
        <color indexed="64"/>
      </bottom>
      <diagonal/>
    </border>
    <border>
      <left style="thick">
        <color indexed="64"/>
      </left>
      <right style="thin">
        <color indexed="64"/>
      </right>
      <top/>
      <bottom style="thick">
        <color indexed="64"/>
      </bottom>
      <diagonal/>
    </border>
    <border>
      <left style="thin">
        <color indexed="64"/>
      </left>
      <right style="thick">
        <color indexed="64"/>
      </right>
      <top style="thin">
        <color rgb="FF000000"/>
      </top>
      <bottom style="double">
        <color rgb="FF000000"/>
      </bottom>
      <diagonal/>
    </border>
    <border>
      <left style="thin">
        <color indexed="64"/>
      </left>
      <right style="thin">
        <color indexed="64"/>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top style="double">
        <color indexed="64"/>
      </top>
      <bottom style="thin">
        <color indexed="64"/>
      </bottom>
      <diagonal/>
    </border>
  </borders>
  <cellStyleXfs count="1">
    <xf numFmtId="0" fontId="0" fillId="0" borderId="0"/>
  </cellStyleXfs>
  <cellXfs count="454">
    <xf numFmtId="0" fontId="0" fillId="0" borderId="0" xfId="0"/>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17" fontId="5" fillId="2" borderId="1" xfId="0" applyNumberFormat="1" applyFont="1" applyFill="1" applyBorder="1" applyAlignment="1">
      <alignment horizontal="center" vertical="center"/>
    </xf>
    <xf numFmtId="0" fontId="0" fillId="2" borderId="2" xfId="0" applyFill="1" applyBorder="1"/>
    <xf numFmtId="0" fontId="0" fillId="2" borderId="3" xfId="0" applyFill="1" applyBorder="1"/>
    <xf numFmtId="0" fontId="5" fillId="0" borderId="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4" borderId="8" xfId="0" applyFont="1" applyFill="1" applyBorder="1" applyAlignment="1">
      <alignment horizontal="center" vertical="center"/>
    </xf>
    <xf numFmtId="0" fontId="5" fillId="5" borderId="8" xfId="0" applyFont="1" applyFill="1" applyBorder="1" applyAlignment="1">
      <alignment horizontal="center" vertical="center"/>
    </xf>
    <xf numFmtId="0" fontId="5" fillId="6"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4" borderId="18"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4" xfId="0" applyFont="1" applyFill="1" applyBorder="1" applyAlignment="1">
      <alignment horizontal="center" vertical="center"/>
    </xf>
    <xf numFmtId="0" fontId="3" fillId="7"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4" borderId="14" xfId="0" applyFont="1" applyFill="1" applyBorder="1" applyAlignment="1">
      <alignment horizontal="center" vertical="center"/>
    </xf>
    <xf numFmtId="0" fontId="3" fillId="5" borderId="8" xfId="0" applyFont="1" applyFill="1" applyBorder="1" applyAlignment="1">
      <alignment horizontal="center" vertical="center"/>
    </xf>
    <xf numFmtId="0" fontId="3" fillId="7" borderId="14" xfId="0" applyFont="1" applyFill="1" applyBorder="1" applyAlignment="1">
      <alignment horizontal="center" vertical="center"/>
    </xf>
    <xf numFmtId="0" fontId="3" fillId="0" borderId="0" xfId="0" applyFont="1" applyFill="1" applyBorder="1" applyAlignment="1">
      <alignment horizontal="center" vertical="center"/>
    </xf>
    <xf numFmtId="16" fontId="3" fillId="4" borderId="13" xfId="0" applyNumberFormat="1" applyFont="1" applyFill="1" applyBorder="1" applyAlignment="1">
      <alignment horizontal="center" vertical="center"/>
    </xf>
    <xf numFmtId="0" fontId="3" fillId="8" borderId="14" xfId="0" applyFont="1" applyFill="1" applyBorder="1" applyAlignment="1">
      <alignment horizontal="center" vertical="center"/>
    </xf>
    <xf numFmtId="0" fontId="3" fillId="8" borderId="16"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4" xfId="0" applyFont="1" applyFill="1" applyBorder="1" applyAlignment="1">
      <alignment horizontal="center" vertical="center"/>
    </xf>
    <xf numFmtId="0" fontId="3" fillId="5" borderId="13" xfId="0" applyFont="1" applyFill="1" applyBorder="1" applyAlignment="1">
      <alignment horizontal="center" vertical="center"/>
    </xf>
    <xf numFmtId="0" fontId="5" fillId="0"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9" borderId="21" xfId="0" applyFont="1" applyFill="1" applyBorder="1" applyAlignment="1">
      <alignment horizontal="center" vertical="center"/>
    </xf>
    <xf numFmtId="0" fontId="3" fillId="9" borderId="20"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xf>
    <xf numFmtId="0" fontId="6" fillId="0" borderId="16" xfId="0" applyFont="1" applyFill="1" applyBorder="1" applyAlignment="1">
      <alignment horizontal="center" vertical="center"/>
    </xf>
    <xf numFmtId="0" fontId="5" fillId="10" borderId="24"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7"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3" borderId="25" xfId="0" applyFont="1" applyFill="1" applyBorder="1" applyAlignment="1">
      <alignment horizontal="center" vertical="center"/>
    </xf>
    <xf numFmtId="0" fontId="3" fillId="0" borderId="15" xfId="0" applyFont="1" applyFill="1" applyBorder="1" applyAlignment="1">
      <alignment horizontal="center" vertical="center"/>
    </xf>
    <xf numFmtId="0" fontId="5" fillId="10" borderId="26"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7" xfId="0" applyFont="1" applyFill="1" applyBorder="1" applyAlignment="1">
      <alignment horizontal="center" vertical="center"/>
    </xf>
    <xf numFmtId="0" fontId="3" fillId="3" borderId="27" xfId="0" applyFont="1" applyFill="1" applyBorder="1" applyAlignment="1">
      <alignment horizontal="center" vertical="center"/>
    </xf>
    <xf numFmtId="0" fontId="3" fillId="5" borderId="28" xfId="0" applyFont="1" applyFill="1" applyBorder="1" applyAlignment="1">
      <alignment horizontal="center" vertical="center"/>
    </xf>
    <xf numFmtId="0" fontId="5"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 xfId="0" applyFont="1" applyBorder="1" applyAlignment="1">
      <alignment horizontal="center" vertical="center"/>
    </xf>
    <xf numFmtId="0" fontId="5" fillId="10"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7" borderId="3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17" fontId="5" fillId="2" borderId="32" xfId="0" applyNumberFormat="1" applyFont="1" applyFill="1" applyBorder="1" applyAlignment="1">
      <alignment horizontal="center" vertical="center"/>
    </xf>
    <xf numFmtId="0" fontId="0" fillId="2" borderId="5" xfId="0" applyFill="1" applyBorder="1"/>
    <xf numFmtId="17" fontId="5" fillId="0" borderId="0" xfId="0" applyNumberFormat="1" applyFont="1" applyFill="1" applyBorder="1" applyAlignment="1">
      <alignment horizontal="center" vertical="center"/>
    </xf>
    <xf numFmtId="0" fontId="3" fillId="2" borderId="33" xfId="0" applyFont="1" applyFill="1" applyBorder="1" applyAlignment="1">
      <alignment horizontal="center" vertical="center"/>
    </xf>
    <xf numFmtId="0" fontId="5" fillId="5" borderId="30"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3" fillId="2" borderId="0" xfId="0" applyFont="1" applyFill="1" applyAlignment="1">
      <alignment horizontal="center" vertical="center"/>
    </xf>
    <xf numFmtId="0" fontId="5" fillId="0" borderId="3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6" xfId="0" applyFont="1" applyFill="1" applyBorder="1" applyAlignment="1">
      <alignment horizontal="center" vertical="center"/>
    </xf>
    <xf numFmtId="16" fontId="3" fillId="7" borderId="13" xfId="0" applyNumberFormat="1" applyFont="1" applyFill="1" applyBorder="1" applyAlignment="1">
      <alignment horizontal="center" vertical="center"/>
    </xf>
    <xf numFmtId="0" fontId="3" fillId="7" borderId="16" xfId="0" applyFont="1" applyFill="1" applyBorder="1" applyAlignment="1">
      <alignment horizontal="center" vertical="center"/>
    </xf>
    <xf numFmtId="0" fontId="6" fillId="0" borderId="16" xfId="0" applyFont="1" applyFill="1" applyBorder="1" applyAlignment="1">
      <alignment horizontal="left" vertical="center"/>
    </xf>
    <xf numFmtId="0" fontId="5" fillId="10" borderId="14" xfId="0" applyFont="1" applyFill="1" applyBorder="1" applyAlignment="1">
      <alignment horizontal="center" vertical="center"/>
    </xf>
    <xf numFmtId="16" fontId="3" fillId="0" borderId="19"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3" fillId="0" borderId="28" xfId="0" applyFont="1" applyBorder="1" applyAlignment="1">
      <alignment horizontal="center" vertical="center"/>
    </xf>
    <xf numFmtId="0" fontId="5" fillId="4" borderId="30" xfId="0" applyFont="1" applyFill="1" applyBorder="1" applyAlignment="1">
      <alignment horizontal="center" vertical="center"/>
    </xf>
    <xf numFmtId="0" fontId="5" fillId="0" borderId="1" xfId="0" applyFont="1" applyFill="1" applyBorder="1" applyAlignment="1">
      <alignment horizontal="left" vertical="center"/>
    </xf>
    <xf numFmtId="0" fontId="3" fillId="4" borderId="28" xfId="0" applyFont="1" applyFill="1" applyBorder="1" applyAlignment="1">
      <alignment horizontal="center" vertical="center"/>
    </xf>
    <xf numFmtId="0" fontId="3" fillId="0" borderId="0" xfId="0" applyFont="1" applyBorder="1" applyAlignment="1">
      <alignment horizontal="center" vertical="center"/>
    </xf>
    <xf numFmtId="0" fontId="3" fillId="5" borderId="37" xfId="0" applyFont="1" applyFill="1" applyBorder="1" applyAlignment="1">
      <alignment horizontal="center" vertical="center"/>
    </xf>
    <xf numFmtId="0" fontId="5" fillId="10" borderId="28" xfId="0" applyFont="1" applyFill="1" applyBorder="1" applyAlignment="1">
      <alignment horizontal="center" vertical="center"/>
    </xf>
    <xf numFmtId="0" fontId="3" fillId="3" borderId="28" xfId="0" applyFont="1" applyFill="1" applyBorder="1" applyAlignment="1">
      <alignment horizontal="center" vertical="center"/>
    </xf>
    <xf numFmtId="0" fontId="3" fillId="0" borderId="38" xfId="0" applyFont="1" applyBorder="1" applyAlignment="1">
      <alignment horizontal="center" vertical="center"/>
    </xf>
    <xf numFmtId="0" fontId="3" fillId="2" borderId="14" xfId="0" applyFont="1" applyFill="1" applyBorder="1" applyAlignment="1">
      <alignment horizontal="center" vertical="center"/>
    </xf>
    <xf numFmtId="0" fontId="2" fillId="0" borderId="0" xfId="0" applyFont="1" applyFill="1" applyBorder="1" applyAlignment="1">
      <alignment horizontal="center"/>
    </xf>
    <xf numFmtId="0" fontId="5" fillId="0" borderId="0" xfId="0" applyFont="1" applyBorder="1" applyAlignment="1">
      <alignment horizontal="center" vertical="center"/>
    </xf>
    <xf numFmtId="0" fontId="3" fillId="2" borderId="0" xfId="0" applyFont="1" applyFill="1" applyBorder="1" applyAlignment="1">
      <alignment horizontal="center" vertical="center"/>
    </xf>
    <xf numFmtId="0" fontId="5" fillId="5" borderId="34" xfId="0" applyFont="1" applyFill="1" applyBorder="1" applyAlignment="1">
      <alignment horizontal="center" vertical="center"/>
    </xf>
    <xf numFmtId="0" fontId="3" fillId="0" borderId="38"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16" xfId="0" applyFont="1" applyFill="1" applyBorder="1" applyAlignment="1">
      <alignment horizontal="center" vertical="center"/>
    </xf>
    <xf numFmtId="0" fontId="3" fillId="9" borderId="23" xfId="0" applyFont="1" applyFill="1" applyBorder="1" applyAlignment="1">
      <alignment horizontal="center" vertical="center"/>
    </xf>
    <xf numFmtId="16" fontId="3" fillId="0" borderId="13" xfId="0" applyNumberFormat="1" applyFont="1" applyFill="1" applyBorder="1" applyAlignment="1">
      <alignment horizontal="center" vertical="center"/>
    </xf>
    <xf numFmtId="16" fontId="3" fillId="5" borderId="19" xfId="0" applyNumberFormat="1" applyFont="1" applyFill="1" applyBorder="1" applyAlignment="1">
      <alignment horizontal="center" vertical="center"/>
    </xf>
    <xf numFmtId="0" fontId="3" fillId="5" borderId="20" xfId="0" applyFont="1" applyFill="1" applyBorder="1" applyAlignment="1">
      <alignment horizontal="center" vertical="center"/>
    </xf>
    <xf numFmtId="0" fontId="3" fillId="11" borderId="20" xfId="0" applyFont="1" applyFill="1" applyBorder="1" applyAlignment="1">
      <alignment horizontal="center" vertical="center"/>
    </xf>
    <xf numFmtId="0" fontId="3" fillId="11" borderId="23" xfId="0" applyFont="1" applyFill="1" applyBorder="1" applyAlignment="1">
      <alignment horizontal="center" vertical="center"/>
    </xf>
    <xf numFmtId="16" fontId="3" fillId="5" borderId="13" xfId="0" applyNumberFormat="1" applyFont="1" applyFill="1" applyBorder="1" applyAlignment="1">
      <alignment horizontal="center" vertical="center"/>
    </xf>
    <xf numFmtId="2" fontId="3" fillId="0" borderId="0" xfId="0" applyNumberFormat="1" applyFont="1" applyFill="1" applyBorder="1" applyAlignment="1">
      <alignment horizontal="left" vertical="center" indent="1"/>
    </xf>
    <xf numFmtId="0" fontId="3" fillId="0" borderId="0" xfId="0" applyFont="1" applyAlignment="1">
      <alignment horizontal="left" vertical="center"/>
    </xf>
    <xf numFmtId="16" fontId="3" fillId="12" borderId="13" xfId="0" applyNumberFormat="1" applyFont="1" applyFill="1" applyBorder="1" applyAlignment="1">
      <alignment horizontal="center" vertical="center"/>
    </xf>
    <xf numFmtId="0" fontId="3" fillId="12" borderId="14" xfId="0" applyFont="1" applyFill="1" applyBorder="1" applyAlignment="1">
      <alignment horizontal="center" vertical="center"/>
    </xf>
    <xf numFmtId="0" fontId="3" fillId="11" borderId="14" xfId="0" applyFont="1" applyFill="1" applyBorder="1" applyAlignment="1">
      <alignment horizontal="center" vertical="center"/>
    </xf>
    <xf numFmtId="0" fontId="3" fillId="11" borderId="16" xfId="0" applyFont="1" applyFill="1" applyBorder="1" applyAlignment="1">
      <alignment horizontal="center" vertical="center"/>
    </xf>
    <xf numFmtId="0" fontId="5" fillId="0" borderId="0" xfId="0" applyFont="1" applyAlignment="1">
      <alignment horizontal="center" vertical="center"/>
    </xf>
    <xf numFmtId="0" fontId="5" fillId="4" borderId="34" xfId="0" applyFont="1" applyFill="1" applyBorder="1" applyAlignment="1">
      <alignment horizontal="center" vertical="center"/>
    </xf>
    <xf numFmtId="0" fontId="5" fillId="0" borderId="0" xfId="0" applyFont="1" applyFill="1" applyAlignment="1">
      <alignment horizontal="center" vertical="center" wrapText="1"/>
    </xf>
    <xf numFmtId="0" fontId="3" fillId="4" borderId="16" xfId="0" applyFont="1" applyFill="1" applyBorder="1" applyAlignment="1">
      <alignment horizontal="center" vertical="center"/>
    </xf>
    <xf numFmtId="16" fontId="3" fillId="12" borderId="19" xfId="0" applyNumberFormat="1" applyFont="1" applyFill="1" applyBorder="1" applyAlignment="1">
      <alignment horizontal="center" vertical="center"/>
    </xf>
    <xf numFmtId="0" fontId="3" fillId="12" borderId="20" xfId="0" applyFont="1" applyFill="1" applyBorder="1" applyAlignment="1">
      <alignment horizontal="center" vertical="center"/>
    </xf>
    <xf numFmtId="0" fontId="3" fillId="0" borderId="0" xfId="0" applyFont="1" applyAlignment="1" applyProtection="1">
      <alignment horizontal="center" vertical="center"/>
    </xf>
    <xf numFmtId="9" fontId="0" fillId="0" borderId="0" xfId="0" applyNumberForma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43" xfId="0" applyBorder="1"/>
    <xf numFmtId="0" fontId="0" fillId="0" borderId="41" xfId="0" applyBorder="1"/>
    <xf numFmtId="0" fontId="3" fillId="0" borderId="48" xfId="0" applyFont="1" applyBorder="1" applyAlignment="1">
      <alignment horizontal="center" vertical="center"/>
    </xf>
    <xf numFmtId="0" fontId="5" fillId="10" borderId="0" xfId="0" applyFont="1" applyFill="1" applyBorder="1" applyAlignment="1">
      <alignment horizontal="center" vertical="center"/>
    </xf>
    <xf numFmtId="0" fontId="3" fillId="3" borderId="0" xfId="0" applyFont="1" applyFill="1" applyBorder="1" applyAlignment="1">
      <alignment horizontal="center" vertical="center"/>
    </xf>
    <xf numFmtId="0" fontId="3" fillId="5" borderId="0" xfId="0" applyFont="1" applyFill="1" applyBorder="1" applyAlignment="1">
      <alignment horizontal="center" vertical="center"/>
    </xf>
    <xf numFmtId="0" fontId="3" fillId="4" borderId="0" xfId="0" applyFont="1" applyFill="1" applyBorder="1" applyAlignment="1">
      <alignment horizontal="center" vertical="center"/>
    </xf>
    <xf numFmtId="0" fontId="5" fillId="14" borderId="44" xfId="0" applyFont="1" applyFill="1" applyBorder="1" applyAlignment="1">
      <alignment horizontal="center" vertical="center"/>
    </xf>
    <xf numFmtId="0" fontId="3" fillId="14" borderId="44" xfId="0" applyFont="1" applyFill="1" applyBorder="1" applyAlignment="1">
      <alignment horizontal="center" vertical="center"/>
    </xf>
    <xf numFmtId="0" fontId="5" fillId="14" borderId="46" xfId="0" applyFont="1" applyFill="1" applyBorder="1" applyAlignment="1">
      <alignment horizontal="center" vertical="center"/>
    </xf>
    <xf numFmtId="0" fontId="3" fillId="14" borderId="45" xfId="0" applyFont="1" applyFill="1" applyBorder="1" applyAlignment="1">
      <alignment horizontal="center" vertical="center"/>
    </xf>
    <xf numFmtId="0" fontId="5" fillId="14" borderId="45" xfId="0" applyFont="1" applyFill="1" applyBorder="1" applyAlignment="1">
      <alignment horizontal="center" vertical="center"/>
    </xf>
    <xf numFmtId="0" fontId="3" fillId="0" borderId="46" xfId="0" applyFont="1" applyBorder="1" applyAlignment="1">
      <alignment horizontal="center" vertical="center"/>
    </xf>
    <xf numFmtId="0" fontId="5" fillId="0" borderId="49" xfId="0" applyFont="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3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3" xfId="0" applyFont="1" applyBorder="1" applyAlignment="1">
      <alignment horizontal="center" vertical="center"/>
    </xf>
    <xf numFmtId="0" fontId="5" fillId="0" borderId="57" xfId="0" applyFont="1" applyBorder="1" applyAlignment="1">
      <alignment horizontal="center" vertical="center"/>
    </xf>
    <xf numFmtId="0" fontId="3" fillId="0" borderId="57"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7" fillId="0" borderId="40" xfId="0" applyFont="1" applyBorder="1"/>
    <xf numFmtId="0" fontId="0" fillId="0" borderId="58" xfId="0" applyBorder="1"/>
    <xf numFmtId="9" fontId="0" fillId="0" borderId="14" xfId="0" applyNumberFormat="1" applyBorder="1" applyAlignment="1">
      <alignment horizontal="center" vertical="center"/>
    </xf>
    <xf numFmtId="1" fontId="0" fillId="0" borderId="14" xfId="0" applyNumberFormat="1" applyBorder="1" applyAlignment="1">
      <alignment horizontal="center" vertical="center"/>
    </xf>
    <xf numFmtId="0" fontId="0" fillId="0" borderId="15" xfId="0" applyBorder="1" applyAlignment="1">
      <alignment horizontal="center" vertical="center"/>
    </xf>
    <xf numFmtId="0" fontId="7" fillId="0" borderId="42" xfId="0" applyFont="1" applyBorder="1"/>
    <xf numFmtId="0" fontId="0" fillId="0" borderId="0" xfId="0" applyBorder="1"/>
    <xf numFmtId="0" fontId="0" fillId="0" borderId="43" xfId="0" applyBorder="1" applyAlignment="1">
      <alignment horizontal="left"/>
    </xf>
    <xf numFmtId="0" fontId="0" fillId="0" borderId="14" xfId="0" applyFill="1" applyBorder="1" applyAlignment="1">
      <alignment horizontal="center" vertical="center"/>
    </xf>
    <xf numFmtId="0" fontId="7" fillId="0" borderId="38" xfId="0" applyFont="1" applyBorder="1"/>
    <xf numFmtId="0" fontId="0" fillId="0" borderId="48" xfId="0" applyBorder="1"/>
    <xf numFmtId="0" fontId="0" fillId="0" borderId="59" xfId="0" applyBorder="1"/>
    <xf numFmtId="0" fontId="0" fillId="0" borderId="0" xfId="0" applyNumberFormat="1" applyAlignment="1">
      <alignment horizontal="center" vertical="center"/>
    </xf>
    <xf numFmtId="1" fontId="0" fillId="0" borderId="0" xfId="0" applyNumberFormat="1" applyAlignment="1">
      <alignment horizontal="center" vertical="center"/>
    </xf>
    <xf numFmtId="0" fontId="0" fillId="13" borderId="0" xfId="0" applyFill="1" applyAlignment="1">
      <alignment horizontal="center" vertical="center"/>
    </xf>
    <xf numFmtId="1" fontId="0" fillId="13" borderId="0" xfId="0" applyNumberFormat="1" applyFill="1" applyAlignment="1">
      <alignment horizontal="center" vertical="center"/>
    </xf>
    <xf numFmtId="0" fontId="0" fillId="0" borderId="0" xfId="0" applyAlignment="1">
      <alignment horizontal="center" vertical="center" wrapText="1"/>
    </xf>
    <xf numFmtId="0" fontId="0" fillId="15" borderId="0" xfId="0" applyFill="1" applyAlignment="1">
      <alignment horizontal="center" vertical="center"/>
    </xf>
    <xf numFmtId="0" fontId="0" fillId="16" borderId="0" xfId="0" applyFill="1" applyAlignment="1">
      <alignment horizontal="center" vertical="center"/>
    </xf>
    <xf numFmtId="0" fontId="0" fillId="0" borderId="0" xfId="0" applyBorder="1" applyAlignment="1">
      <alignment horizontal="center" vertical="center" wrapText="1"/>
    </xf>
    <xf numFmtId="0" fontId="0" fillId="2" borderId="14" xfId="0" applyFill="1" applyBorder="1" applyAlignment="1">
      <alignment horizontal="center" vertical="center"/>
    </xf>
    <xf numFmtId="0" fontId="8" fillId="4" borderId="14" xfId="0" applyFont="1" applyFill="1" applyBorder="1" applyAlignment="1">
      <alignment horizontal="center" vertical="center"/>
    </xf>
    <xf numFmtId="0" fontId="8" fillId="4" borderId="14" xfId="0" applyFont="1" applyFill="1" applyBorder="1" applyAlignment="1">
      <alignment horizontal="center" vertical="center" wrapText="1"/>
    </xf>
    <xf numFmtId="0" fontId="9" fillId="0" borderId="0" xfId="0" applyFont="1"/>
    <xf numFmtId="0" fontId="9" fillId="0" borderId="0" xfId="0" applyFont="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Fill="1" applyBorder="1" applyAlignment="1">
      <alignment horizontal="center" vertical="center"/>
    </xf>
    <xf numFmtId="0" fontId="3" fillId="0" borderId="0" xfId="0" applyFont="1" applyFill="1" applyAlignment="1">
      <alignment horizontal="center" vertical="center" wrapText="1"/>
    </xf>
    <xf numFmtId="0" fontId="3" fillId="17" borderId="14" xfId="0" applyFont="1" applyFill="1" applyBorder="1" applyAlignment="1">
      <alignment horizontal="center" vertical="center"/>
    </xf>
    <xf numFmtId="0" fontId="3" fillId="7" borderId="23" xfId="0" applyFont="1" applyFill="1" applyBorder="1" applyAlignment="1">
      <alignment horizontal="center" vertical="center"/>
    </xf>
    <xf numFmtId="0" fontId="3" fillId="0" borderId="60" xfId="0" applyFont="1" applyFill="1" applyBorder="1" applyAlignment="1">
      <alignment horizontal="center" vertical="center"/>
    </xf>
    <xf numFmtId="0" fontId="5" fillId="0" borderId="2"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Fill="1" applyBorder="1" applyAlignment="1">
      <alignment horizontal="left" vertical="center"/>
    </xf>
    <xf numFmtId="0" fontId="3" fillId="18" borderId="14" xfId="0" applyFont="1" applyFill="1" applyBorder="1" applyAlignment="1">
      <alignment horizontal="center" vertical="center"/>
    </xf>
    <xf numFmtId="0" fontId="3" fillId="3" borderId="14" xfId="0" applyFont="1" applyFill="1" applyBorder="1" applyAlignment="1">
      <alignment horizontal="left" vertical="center"/>
    </xf>
    <xf numFmtId="0" fontId="3" fillId="19" borderId="14" xfId="0" applyFont="1" applyFill="1" applyBorder="1" applyAlignment="1">
      <alignment horizontal="center" vertical="center"/>
    </xf>
    <xf numFmtId="0" fontId="3" fillId="7" borderId="20" xfId="0" applyFont="1" applyFill="1" applyBorder="1" applyAlignment="1">
      <alignment horizontal="center" vertical="center"/>
    </xf>
    <xf numFmtId="0" fontId="5" fillId="14" borderId="61" xfId="0" applyFont="1" applyFill="1" applyBorder="1" applyAlignment="1">
      <alignment horizontal="center" vertical="center"/>
    </xf>
    <xf numFmtId="0" fontId="5" fillId="0" borderId="14" xfId="0" applyFont="1" applyBorder="1" applyAlignment="1">
      <alignment horizontal="center" vertical="center"/>
    </xf>
    <xf numFmtId="0" fontId="5" fillId="0" borderId="68" xfId="0" applyFont="1" applyBorder="1" applyAlignment="1">
      <alignment horizontal="center" vertical="center"/>
    </xf>
    <xf numFmtId="0" fontId="5" fillId="0" borderId="74"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5" fillId="14" borderId="78"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5" fillId="0" borderId="28" xfId="0" applyFont="1" applyBorder="1" applyAlignment="1">
      <alignment horizontal="center" vertical="center"/>
    </xf>
    <xf numFmtId="0" fontId="3" fillId="14" borderId="82" xfId="0" applyFont="1" applyFill="1" applyBorder="1" applyAlignment="1">
      <alignment horizontal="center" vertical="center"/>
    </xf>
    <xf numFmtId="0" fontId="5" fillId="14" borderId="83" xfId="0" applyFont="1" applyFill="1" applyBorder="1" applyAlignment="1">
      <alignment horizontal="center" vertical="center"/>
    </xf>
    <xf numFmtId="0" fontId="3" fillId="14" borderId="84" xfId="0" applyFont="1" applyFill="1" applyBorder="1" applyAlignment="1">
      <alignment horizontal="center" vertical="center"/>
    </xf>
    <xf numFmtId="0" fontId="5" fillId="14" borderId="82" xfId="0" applyFont="1" applyFill="1" applyBorder="1" applyAlignment="1">
      <alignment horizontal="center" vertical="center"/>
    </xf>
    <xf numFmtId="0" fontId="5" fillId="14" borderId="84" xfId="0" applyFont="1" applyFill="1" applyBorder="1" applyAlignment="1">
      <alignment horizontal="center" vertical="center"/>
    </xf>
    <xf numFmtId="0" fontId="3" fillId="0" borderId="84" xfId="0" applyFont="1" applyBorder="1" applyAlignment="1">
      <alignment horizontal="center" vertical="center"/>
    </xf>
    <xf numFmtId="0" fontId="3" fillId="0" borderId="82" xfId="0" applyFont="1" applyBorder="1" applyAlignment="1">
      <alignment horizontal="center" vertical="center"/>
    </xf>
    <xf numFmtId="0" fontId="5" fillId="10" borderId="74" xfId="0" applyFont="1" applyFill="1" applyBorder="1" applyAlignment="1">
      <alignment horizontal="center" vertical="center"/>
    </xf>
    <xf numFmtId="0" fontId="3" fillId="10" borderId="14" xfId="0" applyFont="1" applyFill="1" applyBorder="1" applyAlignment="1">
      <alignment horizontal="center" vertical="center"/>
    </xf>
    <xf numFmtId="0" fontId="5" fillId="10" borderId="75" xfId="0" applyFont="1" applyFill="1" applyBorder="1" applyAlignment="1">
      <alignment horizontal="center" vertical="center"/>
    </xf>
    <xf numFmtId="0" fontId="5" fillId="10" borderId="71" xfId="0" applyFont="1" applyFill="1" applyBorder="1" applyAlignment="1">
      <alignment horizontal="center" vertical="center"/>
    </xf>
    <xf numFmtId="0" fontId="3" fillId="10" borderId="71" xfId="0" applyFont="1" applyFill="1" applyBorder="1" applyAlignment="1">
      <alignment horizontal="center" vertical="center"/>
    </xf>
    <xf numFmtId="0" fontId="5" fillId="0" borderId="66" xfId="0" applyFont="1" applyBorder="1" applyAlignment="1">
      <alignment horizontal="center" vertical="center"/>
    </xf>
    <xf numFmtId="0" fontId="5" fillId="10" borderId="68" xfId="0" applyFont="1" applyFill="1" applyBorder="1" applyAlignment="1">
      <alignment horizontal="center" vertical="center"/>
    </xf>
    <xf numFmtId="0" fontId="5" fillId="10" borderId="70" xfId="0" applyFont="1" applyFill="1" applyBorder="1" applyAlignment="1">
      <alignment horizontal="center" vertical="center"/>
    </xf>
    <xf numFmtId="0" fontId="3" fillId="13" borderId="69" xfId="0" applyFont="1" applyFill="1" applyBorder="1" applyAlignment="1">
      <alignment horizontal="center" vertical="center"/>
    </xf>
    <xf numFmtId="0" fontId="5" fillId="14" borderId="0" xfId="0" applyFont="1" applyFill="1" applyBorder="1" applyAlignment="1">
      <alignment horizontal="center" vertical="center"/>
    </xf>
    <xf numFmtId="0" fontId="3" fillId="0" borderId="78" xfId="0" applyFont="1" applyBorder="1" applyAlignment="1">
      <alignment horizontal="center" vertical="center"/>
    </xf>
    <xf numFmtId="0" fontId="3" fillId="0" borderId="81" xfId="0" applyFont="1" applyBorder="1" applyAlignment="1">
      <alignment horizontal="center" vertical="center"/>
    </xf>
    <xf numFmtId="0" fontId="3" fillId="0" borderId="76" xfId="0" applyFont="1" applyBorder="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5" fillId="14" borderId="66" xfId="0" applyFont="1" applyFill="1" applyBorder="1" applyAlignment="1">
      <alignment horizontal="center" vertical="center"/>
    </xf>
    <xf numFmtId="0" fontId="5" fillId="14" borderId="85" xfId="0" applyFont="1" applyFill="1" applyBorder="1" applyAlignment="1">
      <alignment horizontal="center" vertical="center"/>
    </xf>
    <xf numFmtId="0" fontId="5" fillId="14" borderId="67" xfId="0" applyFont="1" applyFill="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0" borderId="15" xfId="0" applyFont="1" applyFill="1" applyBorder="1" applyAlignment="1">
      <alignment horizontal="center" vertical="center"/>
    </xf>
    <xf numFmtId="0" fontId="3" fillId="10" borderId="86"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5" fillId="14" borderId="89" xfId="0" applyFont="1" applyFill="1" applyBorder="1" applyAlignment="1">
      <alignment horizontal="center" vertical="center"/>
    </xf>
    <xf numFmtId="0" fontId="5" fillId="14" borderId="87" xfId="0" applyFont="1" applyFill="1" applyBorder="1" applyAlignment="1">
      <alignment horizontal="center" vertical="center"/>
    </xf>
    <xf numFmtId="0" fontId="5" fillId="14" borderId="88" xfId="0" applyFont="1" applyFill="1" applyBorder="1" applyAlignment="1">
      <alignment horizontal="center" vertical="center"/>
    </xf>
    <xf numFmtId="0" fontId="3" fillId="0" borderId="85" xfId="0" applyFont="1" applyBorder="1" applyAlignment="1">
      <alignment horizontal="center" vertical="center"/>
    </xf>
    <xf numFmtId="0" fontId="3" fillId="0" borderId="90" xfId="0" applyFont="1" applyBorder="1" applyAlignment="1">
      <alignment horizontal="center" vertical="center"/>
    </xf>
    <xf numFmtId="0" fontId="3" fillId="0" borderId="66" xfId="0" applyFont="1" applyBorder="1" applyAlignment="1">
      <alignment horizontal="center" vertical="center"/>
    </xf>
    <xf numFmtId="0" fontId="5" fillId="0" borderId="85" xfId="0" applyFont="1" applyBorder="1" applyAlignment="1">
      <alignment horizontal="center" vertical="center"/>
    </xf>
    <xf numFmtId="0" fontId="5" fillId="10" borderId="91" xfId="0" applyFont="1" applyFill="1" applyBorder="1" applyAlignment="1">
      <alignment horizontal="center" vertical="center"/>
    </xf>
    <xf numFmtId="0" fontId="5" fillId="10" borderId="0" xfId="0" applyFont="1" applyFill="1" applyAlignment="1">
      <alignment horizontal="center" vertical="center"/>
    </xf>
    <xf numFmtId="0" fontId="0" fillId="0" borderId="0" xfId="0" applyFill="1"/>
    <xf numFmtId="0" fontId="4" fillId="0" borderId="0" xfId="0" applyFont="1" applyAlignment="1">
      <alignment horizontal="center" vertical="center" wrapText="1"/>
    </xf>
    <xf numFmtId="0" fontId="0" fillId="2" borderId="11" xfId="0" applyFill="1" applyBorder="1"/>
    <xf numFmtId="0" fontId="5" fillId="6" borderId="30" xfId="0" applyFont="1" applyFill="1" applyBorder="1" applyAlignment="1">
      <alignment horizontal="center" vertical="center"/>
    </xf>
    <xf numFmtId="0" fontId="5" fillId="2" borderId="92"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3" fillId="20" borderId="28" xfId="0" applyFont="1" applyFill="1" applyBorder="1" applyAlignment="1">
      <alignment horizontal="center" vertical="center"/>
    </xf>
    <xf numFmtId="0" fontId="3" fillId="7" borderId="28" xfId="0" applyFont="1" applyFill="1" applyBorder="1" applyAlignment="1">
      <alignment horizontal="center" vertical="center"/>
    </xf>
    <xf numFmtId="0" fontId="3" fillId="20"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3" fillId="0" borderId="13" xfId="0" applyFont="1" applyBorder="1" applyAlignment="1">
      <alignment horizontal="center" vertical="center"/>
    </xf>
    <xf numFmtId="0" fontId="6" fillId="0" borderId="16" xfId="0" applyFont="1" applyBorder="1" applyAlignment="1">
      <alignment horizontal="center" vertical="center"/>
    </xf>
    <xf numFmtId="0" fontId="5" fillId="10" borderId="1" xfId="0" applyFont="1" applyFill="1" applyBorder="1" applyAlignment="1">
      <alignment horizontal="center" vertical="center"/>
    </xf>
    <xf numFmtId="0" fontId="3" fillId="20" borderId="4" xfId="0" applyFont="1" applyFill="1" applyBorder="1" applyAlignment="1">
      <alignment horizontal="center" vertical="center"/>
    </xf>
    <xf numFmtId="0" fontId="3" fillId="21" borderId="28" xfId="0" applyFont="1" applyFill="1" applyBorder="1" applyAlignment="1">
      <alignment horizontal="center" vertical="center"/>
    </xf>
    <xf numFmtId="0" fontId="3" fillId="21" borderId="36" xfId="0" applyFont="1" applyFill="1" applyBorder="1" applyAlignment="1">
      <alignment horizontal="center" vertical="center"/>
    </xf>
    <xf numFmtId="0" fontId="3" fillId="0" borderId="60" xfId="0" applyFont="1" applyBorder="1" applyAlignment="1">
      <alignment horizontal="center" vertical="center"/>
    </xf>
    <xf numFmtId="0" fontId="5" fillId="10" borderId="13" xfId="0" applyFont="1" applyFill="1" applyBorder="1" applyAlignment="1">
      <alignment horizontal="center" vertical="center"/>
    </xf>
    <xf numFmtId="0" fontId="3" fillId="21" borderId="14" xfId="0" applyFont="1" applyFill="1" applyBorder="1" applyAlignment="1">
      <alignment horizontal="center" vertical="center"/>
    </xf>
    <xf numFmtId="0" fontId="3" fillId="21" borderId="16" xfId="0" applyFont="1" applyFill="1" applyBorder="1" applyAlignment="1">
      <alignment horizontal="center" vertical="center"/>
    </xf>
    <xf numFmtId="0" fontId="3" fillId="5" borderId="19" xfId="0" applyFont="1" applyFill="1" applyBorder="1" applyAlignment="1">
      <alignment horizontal="center" vertical="center"/>
    </xf>
    <xf numFmtId="0" fontId="5" fillId="10" borderId="93" xfId="0" applyFont="1" applyFill="1" applyBorder="1" applyAlignment="1">
      <alignment horizontal="center" vertical="center"/>
    </xf>
    <xf numFmtId="0" fontId="3" fillId="20" borderId="8" xfId="0" applyFont="1" applyFill="1" applyBorder="1" applyAlignment="1">
      <alignment horizontal="center" vertical="center"/>
    </xf>
    <xf numFmtId="0" fontId="3" fillId="21" borderId="94" xfId="0" applyFont="1" applyFill="1" applyBorder="1" applyAlignment="1">
      <alignment horizontal="center" vertical="center"/>
    </xf>
    <xf numFmtId="0" fontId="3" fillId="7" borderId="8" xfId="0" applyFont="1" applyFill="1" applyBorder="1" applyAlignment="1">
      <alignment horizontal="center" vertical="center"/>
    </xf>
    <xf numFmtId="0" fontId="3" fillId="21" borderId="95" xfId="0" applyFont="1" applyFill="1" applyBorder="1" applyAlignment="1">
      <alignment horizontal="center" vertical="center"/>
    </xf>
    <xf numFmtId="0" fontId="5" fillId="10" borderId="96" xfId="0" applyFont="1" applyFill="1" applyBorder="1" applyAlignment="1">
      <alignment horizontal="center" vertical="center"/>
    </xf>
    <xf numFmtId="0" fontId="3" fillId="20" borderId="20" xfId="0" applyFont="1" applyFill="1" applyBorder="1" applyAlignment="1">
      <alignment horizontal="center" vertical="center"/>
    </xf>
    <xf numFmtId="0" fontId="3" fillId="21" borderId="20" xfId="0" applyFont="1" applyFill="1" applyBorder="1" applyAlignment="1">
      <alignment horizontal="center" vertical="center"/>
    </xf>
    <xf numFmtId="0" fontId="3" fillId="21" borderId="23" xfId="0" applyFont="1" applyFill="1" applyBorder="1" applyAlignment="1">
      <alignment horizontal="center" vertical="center"/>
    </xf>
    <xf numFmtId="17" fontId="5" fillId="0" borderId="0" xfId="0" applyNumberFormat="1" applyFont="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3" fillId="7" borderId="36" xfId="0" applyFont="1" applyFill="1" applyBorder="1" applyAlignment="1">
      <alignment horizontal="center" vertical="center"/>
    </xf>
    <xf numFmtId="0" fontId="3" fillId="0" borderId="36" xfId="0" applyFont="1" applyBorder="1" applyAlignment="1">
      <alignment horizontal="center" vertical="center"/>
    </xf>
    <xf numFmtId="0" fontId="5" fillId="0" borderId="1" xfId="0" applyFont="1" applyBorder="1" applyAlignment="1">
      <alignment horizontal="left" vertical="center"/>
    </xf>
    <xf numFmtId="0" fontId="3" fillId="7" borderId="6" xfId="0" applyFont="1" applyFill="1" applyBorder="1" applyAlignment="1">
      <alignment horizontal="center" vertical="center"/>
    </xf>
    <xf numFmtId="16" fontId="3" fillId="0" borderId="19" xfId="0" applyNumberFormat="1" applyFont="1" applyBorder="1" applyAlignment="1">
      <alignment horizontal="center" vertical="center"/>
    </xf>
    <xf numFmtId="0" fontId="6" fillId="0" borderId="23" xfId="0" applyFont="1" applyBorder="1" applyAlignment="1">
      <alignment horizontal="center" vertical="center"/>
    </xf>
    <xf numFmtId="16" fontId="3" fillId="0" borderId="0" xfId="0" applyNumberFormat="1" applyFont="1" applyAlignment="1">
      <alignment horizontal="center" vertical="center"/>
    </xf>
    <xf numFmtId="0" fontId="3" fillId="7" borderId="0" xfId="0" applyFont="1" applyFill="1" applyAlignment="1">
      <alignment horizontal="center" vertical="center"/>
    </xf>
    <xf numFmtId="0" fontId="6" fillId="0" borderId="0" xfId="0" applyFont="1" applyAlignment="1">
      <alignment horizontal="center" vertical="center"/>
    </xf>
    <xf numFmtId="0" fontId="5" fillId="0" borderId="43" xfId="0" applyFont="1" applyBorder="1" applyAlignment="1">
      <alignment horizontal="center" vertical="center"/>
    </xf>
    <xf numFmtId="0" fontId="3" fillId="0" borderId="94" xfId="0" applyFont="1" applyBorder="1" applyAlignment="1">
      <alignment horizontal="center" vertical="center"/>
    </xf>
    <xf numFmtId="0" fontId="3" fillId="0" borderId="42" xfId="0" applyFont="1" applyBorder="1" applyAlignment="1">
      <alignment horizontal="center" vertical="center"/>
    </xf>
    <xf numFmtId="0" fontId="2" fillId="0" borderId="0" xfId="0" applyFont="1" applyAlignment="1">
      <alignment horizontal="center"/>
    </xf>
    <xf numFmtId="0" fontId="5" fillId="21" borderId="30" xfId="0" applyFont="1" applyFill="1" applyBorder="1" applyAlignment="1">
      <alignment horizontal="center" vertical="center"/>
    </xf>
    <xf numFmtId="0" fontId="5" fillId="22" borderId="30" xfId="0" applyFont="1" applyFill="1" applyBorder="1" applyAlignment="1">
      <alignment horizontal="center" vertical="center"/>
    </xf>
    <xf numFmtId="0" fontId="3" fillId="23" borderId="28" xfId="0" applyFont="1" applyFill="1" applyBorder="1" applyAlignment="1">
      <alignment horizontal="center" vertical="center"/>
    </xf>
    <xf numFmtId="0" fontId="3" fillId="20" borderId="97" xfId="0" applyFont="1" applyFill="1" applyBorder="1" applyAlignment="1">
      <alignment horizontal="center" vertical="center"/>
    </xf>
    <xf numFmtId="0" fontId="3" fillId="20" borderId="16" xfId="0" applyFont="1" applyFill="1" applyBorder="1" applyAlignment="1">
      <alignment horizontal="center" vertical="center"/>
    </xf>
    <xf numFmtId="0" fontId="3" fillId="24" borderId="98" xfId="0" applyFont="1" applyFill="1" applyBorder="1" applyAlignment="1">
      <alignment horizontal="center" vertical="center"/>
    </xf>
    <xf numFmtId="0" fontId="3" fillId="25" borderId="99" xfId="0" applyFont="1" applyFill="1" applyBorder="1" applyAlignment="1">
      <alignment horizontal="center" vertical="center"/>
    </xf>
    <xf numFmtId="0" fontId="3" fillId="20" borderId="6" xfId="0" applyFont="1" applyFill="1" applyBorder="1" applyAlignment="1">
      <alignment horizontal="center" vertical="center"/>
    </xf>
    <xf numFmtId="2" fontId="3" fillId="0" borderId="0" xfId="0" applyNumberFormat="1" applyFont="1" applyAlignment="1">
      <alignment horizontal="left" vertical="center" indent="1"/>
    </xf>
    <xf numFmtId="16" fontId="3" fillId="0" borderId="13" xfId="0" applyNumberFormat="1" applyFont="1" applyBorder="1" applyAlignment="1">
      <alignment horizontal="center" vertical="center"/>
    </xf>
    <xf numFmtId="0" fontId="5" fillId="0" borderId="0" xfId="0" applyFont="1" applyAlignment="1">
      <alignment horizontal="center" vertical="center" wrapText="1"/>
    </xf>
    <xf numFmtId="16" fontId="3" fillId="0" borderId="7" xfId="0" applyNumberFormat="1"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6" fontId="3" fillId="7" borderId="11" xfId="0" applyNumberFormat="1" applyFont="1" applyFill="1" applyBorder="1" applyAlignment="1">
      <alignment horizontal="center" vertical="center"/>
    </xf>
    <xf numFmtId="0" fontId="3" fillId="7" borderId="11" xfId="0" applyFont="1" applyFill="1" applyBorder="1" applyAlignment="1">
      <alignment horizontal="center" vertical="center"/>
    </xf>
    <xf numFmtId="0" fontId="3" fillId="23" borderId="100" xfId="0" applyFont="1" applyFill="1" applyBorder="1" applyAlignment="1">
      <alignment horizontal="center" vertical="center"/>
    </xf>
    <xf numFmtId="0" fontId="1" fillId="0" borderId="0" xfId="0" applyFont="1" applyAlignment="1">
      <alignment horizontal="center" vertical="center"/>
    </xf>
    <xf numFmtId="0" fontId="5" fillId="0" borderId="0" xfId="0" applyFont="1" applyFill="1" applyAlignment="1">
      <alignment horizontal="center" vertical="center"/>
    </xf>
    <xf numFmtId="0" fontId="3" fillId="0" borderId="101" xfId="0" applyFont="1" applyFill="1" applyBorder="1" applyAlignment="1">
      <alignment horizontal="center" vertical="center"/>
    </xf>
    <xf numFmtId="0" fontId="5" fillId="0" borderId="10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xf numFmtId="0" fontId="10" fillId="26" borderId="16" xfId="0" applyFont="1" applyFill="1" applyBorder="1" applyAlignment="1">
      <alignment horizontal="center" vertical="center"/>
    </xf>
    <xf numFmtId="0" fontId="3" fillId="26" borderId="14" xfId="0" applyFont="1" applyFill="1" applyBorder="1" applyAlignment="1">
      <alignment horizontal="center" vertical="center"/>
    </xf>
    <xf numFmtId="0" fontId="3" fillId="0" borderId="74" xfId="0" applyFont="1" applyBorder="1" applyAlignment="1">
      <alignment horizontal="center" vertical="center"/>
    </xf>
    <xf numFmtId="0" fontId="3" fillId="0" borderId="39" xfId="0" applyFont="1" applyBorder="1" applyAlignment="1">
      <alignment horizontal="center" vertical="center"/>
    </xf>
    <xf numFmtId="0" fontId="3" fillId="0" borderId="73" xfId="0" applyFont="1" applyBorder="1" applyAlignment="1">
      <alignment horizontal="center" vertical="center"/>
    </xf>
    <xf numFmtId="0" fontId="3" fillId="10" borderId="68" xfId="0" applyFont="1" applyFill="1" applyBorder="1" applyAlignment="1">
      <alignment horizontal="center" vertical="center"/>
    </xf>
    <xf numFmtId="0" fontId="3" fillId="10" borderId="69"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0" xfId="0" applyFont="1" applyAlignment="1">
      <alignment horizontal="center" vertical="center"/>
    </xf>
    <xf numFmtId="0" fontId="3" fillId="10" borderId="70" xfId="0" applyFont="1" applyFill="1" applyBorder="1" applyAlignment="1">
      <alignment horizontal="center" vertical="center"/>
    </xf>
    <xf numFmtId="0" fontId="3" fillId="10" borderId="72" xfId="0" applyFont="1" applyFill="1" applyBorder="1" applyAlignment="1">
      <alignment horizontal="center" vertical="center"/>
    </xf>
    <xf numFmtId="0" fontId="8" fillId="2" borderId="14"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10" fillId="26" borderId="0" xfId="0" applyFont="1" applyFill="1" applyBorder="1" applyAlignment="1">
      <alignment horizontal="center" vertical="center"/>
    </xf>
    <xf numFmtId="0" fontId="3" fillId="26" borderId="20"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93"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10" borderId="68" xfId="0" applyFont="1" applyFill="1" applyBorder="1" applyAlignment="1">
      <alignment horizontal="center" vertical="center"/>
    </xf>
    <xf numFmtId="0" fontId="3" fillId="10" borderId="69" xfId="0" applyFont="1" applyFill="1" applyBorder="1" applyAlignment="1">
      <alignment horizontal="center" vertical="center"/>
    </xf>
    <xf numFmtId="0" fontId="3" fillId="0" borderId="69" xfId="0" applyFont="1" applyFill="1" applyBorder="1" applyAlignment="1">
      <alignment horizontal="center" vertical="center"/>
    </xf>
    <xf numFmtId="0" fontId="3" fillId="10" borderId="70" xfId="0" applyFont="1" applyFill="1" applyBorder="1" applyAlignment="1">
      <alignment horizontal="center" vertical="center"/>
    </xf>
    <xf numFmtId="0" fontId="3" fillId="10" borderId="72" xfId="0" applyFont="1" applyFill="1" applyBorder="1" applyAlignment="1">
      <alignment horizontal="center" vertical="center"/>
    </xf>
    <xf numFmtId="0" fontId="0" fillId="0" borderId="0" xfId="0" applyBorder="1" applyAlignment="1">
      <alignment horizontal="center"/>
    </xf>
    <xf numFmtId="0" fontId="0" fillId="0" borderId="0" xfId="0" applyAlignment="1">
      <alignment wrapText="1"/>
    </xf>
    <xf numFmtId="0" fontId="11" fillId="0" borderId="0" xfId="0" applyFont="1"/>
    <xf numFmtId="0" fontId="2" fillId="0" borderId="0" xfId="0" applyFont="1" applyAlignment="1">
      <alignment wrapText="1"/>
    </xf>
    <xf numFmtId="0" fontId="10" fillId="0" borderId="0" xfId="0" applyFont="1" applyAlignment="1">
      <alignment wrapText="1"/>
    </xf>
    <xf numFmtId="0" fontId="13" fillId="0" borderId="0" xfId="0" applyFont="1" applyAlignment="1">
      <alignment wrapText="1"/>
    </xf>
    <xf numFmtId="0" fontId="14" fillId="0" borderId="0" xfId="0" applyFont="1"/>
    <xf numFmtId="0" fontId="3" fillId="0" borderId="71" xfId="0" quotePrefix="1" applyFont="1" applyBorder="1" applyAlignment="1">
      <alignment horizontal="center" vertical="center"/>
    </xf>
    <xf numFmtId="0" fontId="3" fillId="0" borderId="94" xfId="0" applyFont="1" applyFill="1" applyBorder="1" applyAlignment="1">
      <alignment horizontal="center" vertical="center"/>
    </xf>
    <xf numFmtId="0" fontId="0" fillId="0" borderId="14" xfId="0" applyBorder="1" applyAlignment="1">
      <alignment horizontal="center"/>
    </xf>
    <xf numFmtId="0" fontId="5" fillId="22" borderId="102" xfId="0" applyFont="1" applyFill="1" applyBorder="1" applyAlignment="1">
      <alignment horizontal="center" vertical="center"/>
    </xf>
    <xf numFmtId="0" fontId="5" fillId="10" borderId="103" xfId="0" applyFont="1" applyFill="1" applyBorder="1" applyAlignment="1">
      <alignment horizontal="center" vertical="center"/>
    </xf>
    <xf numFmtId="0" fontId="3" fillId="21" borderId="100" xfId="0" applyFont="1" applyFill="1" applyBorder="1" applyAlignment="1">
      <alignment horizontal="center" vertical="center"/>
    </xf>
    <xf numFmtId="0" fontId="3" fillId="20" borderId="23" xfId="0" applyFont="1" applyFill="1" applyBorder="1" applyAlignment="1">
      <alignment horizontal="center" vertical="center"/>
    </xf>
    <xf numFmtId="0" fontId="0" fillId="2" borderId="12" xfId="0" applyFill="1" applyBorder="1"/>
    <xf numFmtId="0" fontId="5" fillId="2" borderId="104" xfId="0" applyFont="1" applyFill="1" applyBorder="1" applyAlignment="1">
      <alignment horizontal="center" vertical="center"/>
    </xf>
    <xf numFmtId="0" fontId="5" fillId="22" borderId="105" xfId="0" applyFont="1" applyFill="1" applyBorder="1" applyAlignment="1">
      <alignment horizontal="center" vertical="center"/>
    </xf>
    <xf numFmtId="0" fontId="5" fillId="21" borderId="102" xfId="0" applyFont="1" applyFill="1" applyBorder="1" applyAlignment="1">
      <alignment horizontal="center" vertical="center"/>
    </xf>
    <xf numFmtId="0" fontId="5" fillId="22" borderId="106" xfId="0" applyFont="1" applyFill="1" applyBorder="1" applyAlignment="1">
      <alignment horizontal="center" vertical="center"/>
    </xf>
    <xf numFmtId="0" fontId="3" fillId="0" borderId="6" xfId="0" applyFont="1" applyFill="1" applyBorder="1" applyAlignment="1">
      <alignment horizontal="center" vertical="center"/>
    </xf>
    <xf numFmtId="0" fontId="0" fillId="2" borderId="2" xfId="0" applyFill="1" applyBorder="1" applyAlignment="1">
      <alignment horizontal="right" vertical="top"/>
    </xf>
    <xf numFmtId="0" fontId="15" fillId="27" borderId="14" xfId="0" applyFont="1" applyFill="1" applyBorder="1" applyAlignment="1">
      <alignment horizontal="center" vertical="center"/>
    </xf>
    <xf numFmtId="0" fontId="3" fillId="0" borderId="37" xfId="0" applyFont="1" applyBorder="1" applyAlignment="1">
      <alignment horizontal="center" vertical="center"/>
    </xf>
    <xf numFmtId="0" fontId="3" fillId="5" borderId="97" xfId="0" applyFont="1" applyFill="1" applyBorder="1" applyAlignment="1">
      <alignment horizontal="center" vertical="center"/>
    </xf>
    <xf numFmtId="0" fontId="3" fillId="5" borderId="107" xfId="0" applyFont="1" applyFill="1" applyBorder="1" applyAlignment="1">
      <alignment horizontal="center" vertical="center"/>
    </xf>
    <xf numFmtId="16" fontId="0" fillId="0" borderId="0" xfId="0" applyNumberFormat="1"/>
    <xf numFmtId="14" fontId="0" fillId="0" borderId="0" xfId="0" applyNumberFormat="1"/>
    <xf numFmtId="0" fontId="11" fillId="0" borderId="0" xfId="0" applyFont="1" applyAlignment="1">
      <alignment wrapText="1"/>
    </xf>
    <xf numFmtId="0" fontId="16" fillId="0" borderId="0" xfId="0" applyFont="1"/>
    <xf numFmtId="0" fontId="17" fillId="0" borderId="0" xfId="0" applyFont="1" applyAlignment="1">
      <alignment horizontal="left" wrapText="1"/>
    </xf>
    <xf numFmtId="22" fontId="18" fillId="0" borderId="0" xfId="0" applyNumberFormat="1" applyFont="1" applyAlignment="1">
      <alignment horizontal="left" vertical="top"/>
    </xf>
    <xf numFmtId="0" fontId="17" fillId="0" borderId="0" xfId="0" applyFont="1"/>
    <xf numFmtId="0" fontId="17" fillId="0" borderId="0" xfId="0" applyFont="1" applyAlignment="1">
      <alignment vertical="top"/>
    </xf>
    <xf numFmtId="0" fontId="17" fillId="0" borderId="0" xfId="0" applyFont="1" applyAlignment="1">
      <alignment wrapText="1"/>
    </xf>
    <xf numFmtId="14" fontId="17" fillId="0" borderId="0" xfId="0" applyNumberFormat="1" applyFont="1"/>
    <xf numFmtId="0" fontId="19" fillId="0" borderId="0" xfId="0" applyFont="1" applyAlignment="1">
      <alignment wrapText="1"/>
    </xf>
    <xf numFmtId="0" fontId="20" fillId="0" borderId="0" xfId="0" applyFont="1"/>
    <xf numFmtId="0" fontId="20" fillId="0" borderId="0" xfId="0" applyFont="1" applyAlignment="1">
      <alignment wrapText="1"/>
    </xf>
    <xf numFmtId="0" fontId="0" fillId="27" borderId="28" xfId="0" applyFont="1" applyFill="1" applyBorder="1" applyAlignment="1">
      <alignment horizontal="center" vertical="center"/>
    </xf>
    <xf numFmtId="0" fontId="3" fillId="13" borderId="28" xfId="0" applyFont="1" applyFill="1" applyBorder="1" applyAlignment="1">
      <alignment horizontal="center" vertical="center"/>
    </xf>
    <xf numFmtId="0" fontId="3" fillId="13" borderId="14" xfId="0" applyFont="1" applyFill="1" applyBorder="1" applyAlignment="1">
      <alignment horizontal="center" vertical="center"/>
    </xf>
    <xf numFmtId="0" fontId="3" fillId="0" borderId="89"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0" fillId="13" borderId="89" xfId="0" applyFill="1" applyBorder="1" applyAlignment="1">
      <alignment horizontal="center" wrapText="1"/>
    </xf>
    <xf numFmtId="0" fontId="0" fillId="13" borderId="0" xfId="0" applyFill="1" applyAlignment="1">
      <alignment horizontal="center" wrapText="1"/>
    </xf>
    <xf numFmtId="0" fontId="3" fillId="0" borderId="0" xfId="0" applyFont="1" applyAlignment="1">
      <alignment horizontal="center" vertical="center"/>
    </xf>
    <xf numFmtId="0" fontId="3" fillId="10" borderId="68" xfId="0" applyFont="1" applyFill="1" applyBorder="1" applyAlignment="1">
      <alignment horizontal="center" vertical="center"/>
    </xf>
    <xf numFmtId="0" fontId="3" fillId="10" borderId="69"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10" borderId="70" xfId="0" applyFont="1" applyFill="1" applyBorder="1" applyAlignment="1">
      <alignment horizontal="center" vertical="center"/>
    </xf>
    <xf numFmtId="0" fontId="3" fillId="10" borderId="72" xfId="0" applyFont="1" applyFill="1" applyBorder="1" applyAlignment="1">
      <alignment horizontal="center" vertical="center"/>
    </xf>
    <xf numFmtId="0" fontId="3" fillId="0" borderId="74" xfId="0" applyFont="1" applyBorder="1" applyAlignment="1">
      <alignment horizontal="center" vertical="center"/>
    </xf>
    <xf numFmtId="0" fontId="3" fillId="0" borderId="39" xfId="0" applyFont="1" applyBorder="1" applyAlignment="1">
      <alignment horizontal="center" vertical="center"/>
    </xf>
    <xf numFmtId="0" fontId="3" fillId="10" borderId="75" xfId="0" applyFont="1" applyFill="1" applyBorder="1" applyAlignment="1">
      <alignment horizontal="center" vertical="center" wrapText="1"/>
    </xf>
    <xf numFmtId="0" fontId="3" fillId="10" borderId="65" xfId="0" applyFont="1" applyFill="1" applyBorder="1" applyAlignment="1">
      <alignment horizontal="center" vertical="center" wrapText="1"/>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14" borderId="63" xfId="0" applyFont="1" applyFill="1" applyBorder="1" applyAlignment="1">
      <alignment horizontal="center" vertical="center"/>
    </xf>
    <xf numFmtId="0" fontId="5" fillId="14" borderId="62" xfId="0" applyFont="1" applyFill="1" applyBorder="1" applyAlignment="1">
      <alignment horizontal="center" vertical="center"/>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5" fillId="0" borderId="62" xfId="0" applyFont="1" applyBorder="1" applyAlignment="1">
      <alignment horizontal="center" vertical="center"/>
    </xf>
    <xf numFmtId="0" fontId="3" fillId="0" borderId="73" xfId="0" applyFont="1" applyBorder="1" applyAlignment="1">
      <alignment horizontal="center" vertical="center"/>
    </xf>
    <xf numFmtId="0" fontId="3" fillId="0" borderId="64" xfId="0" applyFont="1" applyBorder="1" applyAlignment="1">
      <alignment horizontal="center" vertical="center"/>
    </xf>
    <xf numFmtId="0" fontId="3" fillId="10" borderId="74" xfId="0" applyFont="1" applyFill="1" applyBorder="1" applyAlignment="1">
      <alignment horizontal="center" vertical="center"/>
    </xf>
    <xf numFmtId="0" fontId="3" fillId="10" borderId="39" xfId="0" applyFont="1" applyFill="1"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8" fillId="2" borderId="14" xfId="0" applyFont="1" applyFill="1" applyBorder="1" applyAlignment="1">
      <alignment horizontal="center" vertical="center"/>
    </xf>
    <xf numFmtId="0" fontId="1" fillId="0" borderId="39" xfId="0" applyFont="1" applyBorder="1" applyAlignment="1">
      <alignment horizontal="center" vertical="center"/>
    </xf>
    <xf numFmtId="0" fontId="1" fillId="0" borderId="37" xfId="0" applyFont="1" applyBorder="1" applyAlignment="1">
      <alignment horizontal="center" vertic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7" xfId="0" applyFont="1" applyBorder="1" applyAlignment="1">
      <alignment horizontal="center"/>
    </xf>
    <xf numFmtId="0" fontId="3" fillId="28" borderId="14" xfId="0" applyFont="1" applyFill="1" applyBorder="1" applyAlignment="1">
      <alignment horizontal="center" vertical="center"/>
    </xf>
    <xf numFmtId="0" fontId="3" fillId="13" borderId="1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ACBFA"/>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154"/>
  <sheetViews>
    <sheetView tabSelected="1" zoomScale="125" zoomScaleNormal="91" workbookViewId="0">
      <selection activeCell="A2" sqref="A2"/>
    </sheetView>
  </sheetViews>
  <sheetFormatPr baseColWidth="10" defaultColWidth="9.1640625" defaultRowHeight="15"/>
  <cols>
    <col min="1" max="1" width="31.5" style="1" customWidth="1"/>
    <col min="2" max="2" width="5.83203125" style="1" customWidth="1"/>
    <col min="3" max="3" width="5.6640625" style="1" customWidth="1"/>
    <col min="4" max="15" width="4.5" style="1" customWidth="1"/>
    <col min="16" max="16" width="5" style="1" customWidth="1"/>
    <col min="17" max="26" width="4.5" style="1" customWidth="1"/>
    <col min="27" max="27" width="5.83203125" style="1" customWidth="1"/>
    <col min="28" max="31" width="4.5" style="1" customWidth="1"/>
    <col min="32" max="32" width="6.1640625" style="1" customWidth="1"/>
    <col min="33" max="33" width="9" style="2" customWidth="1"/>
    <col min="34" max="34" width="16.83203125" style="2" customWidth="1"/>
    <col min="35" max="35" width="26" style="2" customWidth="1"/>
    <col min="36" max="36" width="24.5" style="2" customWidth="1"/>
    <col min="37" max="37" width="24.33203125" style="2" customWidth="1"/>
    <col min="38" max="38" width="9.33203125" style="2" customWidth="1"/>
    <col min="39" max="39" width="10.6640625" style="2" customWidth="1"/>
    <col min="40" max="40" width="24.83203125" style="2" customWidth="1"/>
    <col min="41" max="41" width="9.1640625" style="1"/>
    <col min="42" max="42" width="22" style="1" customWidth="1"/>
    <col min="43" max="43" width="11.5" style="1" customWidth="1"/>
    <col min="44" max="44" width="12.33203125" style="1" customWidth="1"/>
    <col min="45" max="45" width="11.83203125" style="1" customWidth="1"/>
    <col min="46" max="46" width="11.5" style="1" customWidth="1"/>
    <col min="47" max="16384" width="9.1640625" style="1"/>
  </cols>
  <sheetData>
    <row r="1" spans="1:44">
      <c r="A1" s="359"/>
      <c r="B1"/>
      <c r="C1"/>
      <c r="D1"/>
      <c r="E1"/>
      <c r="F1"/>
      <c r="G1"/>
      <c r="H1"/>
      <c r="I1"/>
      <c r="J1"/>
      <c r="K1"/>
      <c r="L1"/>
      <c r="M1"/>
      <c r="N1"/>
      <c r="O1"/>
      <c r="P1"/>
      <c r="Q1"/>
      <c r="R1"/>
      <c r="S1"/>
      <c r="T1"/>
      <c r="U1"/>
      <c r="V1"/>
      <c r="W1"/>
      <c r="X1"/>
      <c r="Y1"/>
      <c r="Z1"/>
      <c r="AA1"/>
      <c r="AB1"/>
      <c r="AC1"/>
      <c r="AD1"/>
      <c r="AE1"/>
      <c r="AF1"/>
      <c r="AO1" s="359"/>
      <c r="AP1" s="359"/>
      <c r="AQ1" s="359"/>
      <c r="AR1" s="359"/>
    </row>
    <row r="2" spans="1:44">
      <c r="A2"/>
      <c r="B2"/>
      <c r="C2"/>
      <c r="D2"/>
      <c r="E2"/>
      <c r="F2"/>
      <c r="G2"/>
      <c r="H2"/>
      <c r="I2"/>
      <c r="J2"/>
      <c r="K2"/>
      <c r="L2"/>
      <c r="M2"/>
      <c r="N2"/>
      <c r="O2"/>
      <c r="P2"/>
      <c r="Q2"/>
      <c r="R2"/>
      <c r="S2"/>
      <c r="T2"/>
      <c r="U2"/>
      <c r="V2"/>
      <c r="W2"/>
      <c r="X2"/>
      <c r="Y2"/>
      <c r="Z2"/>
      <c r="AA2"/>
      <c r="AB2"/>
      <c r="AC2"/>
      <c r="AD2"/>
      <c r="AE2"/>
      <c r="AF2"/>
      <c r="AO2" s="359"/>
      <c r="AP2" s="359"/>
      <c r="AQ2" s="359"/>
      <c r="AR2" s="359"/>
    </row>
    <row r="3" spans="1:44" ht="16" thickBo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
      <c r="AH3" s="3"/>
      <c r="AI3" s="3"/>
      <c r="AJ3" s="3"/>
      <c r="AK3" s="3"/>
      <c r="AL3" s="3"/>
      <c r="AM3" s="359"/>
      <c r="AN3" s="359"/>
      <c r="AO3" s="359"/>
      <c r="AP3" s="359"/>
      <c r="AQ3" s="359"/>
      <c r="AR3" s="359"/>
    </row>
    <row r="4" spans="1:44" ht="17" thickTop="1" thickBot="1">
      <c r="A4" s="4" t="s">
        <v>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6"/>
      <c r="AG4" s="7"/>
      <c r="AH4" s="7"/>
      <c r="AI4" s="7"/>
      <c r="AJ4" s="7"/>
      <c r="AK4" s="7"/>
      <c r="AL4" s="7"/>
      <c r="AM4" s="8"/>
      <c r="AN4" s="9" t="s">
        <v>1</v>
      </c>
      <c r="AO4" s="9"/>
      <c r="AP4" s="10"/>
      <c r="AQ4" s="10"/>
      <c r="AR4" s="11"/>
    </row>
    <row r="5" spans="1:44" ht="66" thickTop="1" thickBot="1">
      <c r="A5" s="12"/>
      <c r="B5" s="13">
        <v>1</v>
      </c>
      <c r="C5" s="13">
        <v>2</v>
      </c>
      <c r="D5" s="14">
        <v>3</v>
      </c>
      <c r="E5" s="15">
        <v>4</v>
      </c>
      <c r="F5" s="15">
        <v>5</v>
      </c>
      <c r="G5" s="16">
        <v>6</v>
      </c>
      <c r="H5" s="16">
        <v>7</v>
      </c>
      <c r="I5" s="13">
        <v>8</v>
      </c>
      <c r="J5" s="13">
        <v>9</v>
      </c>
      <c r="K5" s="13">
        <v>10</v>
      </c>
      <c r="L5" s="15">
        <v>11</v>
      </c>
      <c r="M5" s="15">
        <v>12</v>
      </c>
      <c r="N5" s="13">
        <v>13</v>
      </c>
      <c r="O5" s="13">
        <v>14</v>
      </c>
      <c r="P5" s="13">
        <v>15</v>
      </c>
      <c r="Q5" s="13">
        <v>16</v>
      </c>
      <c r="R5" s="13">
        <v>17</v>
      </c>
      <c r="S5" s="15">
        <v>18</v>
      </c>
      <c r="T5" s="15">
        <v>19</v>
      </c>
      <c r="U5" s="13">
        <v>20</v>
      </c>
      <c r="V5" s="13">
        <v>21</v>
      </c>
      <c r="W5" s="13">
        <v>22</v>
      </c>
      <c r="X5" s="13">
        <v>23</v>
      </c>
      <c r="Y5" s="13">
        <v>24</v>
      </c>
      <c r="Z5" s="15">
        <v>25</v>
      </c>
      <c r="AA5" s="15">
        <v>26</v>
      </c>
      <c r="AB5" s="13">
        <v>27</v>
      </c>
      <c r="AC5" s="13">
        <v>28</v>
      </c>
      <c r="AD5" s="13">
        <v>29</v>
      </c>
      <c r="AE5" s="13">
        <v>30</v>
      </c>
      <c r="AF5" s="17">
        <v>31</v>
      </c>
      <c r="AG5" s="7"/>
      <c r="AH5" s="18" t="s">
        <v>2</v>
      </c>
      <c r="AI5" s="19" t="s">
        <v>3</v>
      </c>
      <c r="AJ5" s="19" t="s">
        <v>4</v>
      </c>
      <c r="AK5" s="20" t="s">
        <v>5</v>
      </c>
      <c r="AL5" s="7"/>
      <c r="AM5" s="21"/>
      <c r="AN5" s="22" t="s">
        <v>6</v>
      </c>
      <c r="AO5" s="23" t="s">
        <v>7</v>
      </c>
      <c r="AP5" s="24" t="s">
        <v>8</v>
      </c>
      <c r="AQ5" s="24" t="s">
        <v>9</v>
      </c>
      <c r="AR5" s="25" t="s">
        <v>10</v>
      </c>
    </row>
    <row r="6" spans="1:44" ht="17" thickTop="1" thickBot="1">
      <c r="A6" s="26" t="s">
        <v>11</v>
      </c>
      <c r="B6" s="27" t="s">
        <v>12</v>
      </c>
      <c r="C6" s="27" t="s">
        <v>12</v>
      </c>
      <c r="D6" s="28" t="s">
        <v>13</v>
      </c>
      <c r="E6" s="29" t="s">
        <v>13</v>
      </c>
      <c r="F6" s="29" t="s">
        <v>13</v>
      </c>
      <c r="G6" s="41" t="s">
        <v>14</v>
      </c>
      <c r="H6" s="41" t="s">
        <v>14</v>
      </c>
      <c r="I6" s="33" t="s">
        <v>14</v>
      </c>
      <c r="J6" s="33" t="s">
        <v>14</v>
      </c>
      <c r="K6" s="33" t="s">
        <v>14</v>
      </c>
      <c r="L6" s="30" t="s">
        <v>15</v>
      </c>
      <c r="M6" s="30" t="s">
        <v>15</v>
      </c>
      <c r="N6" s="33" t="s">
        <v>16</v>
      </c>
      <c r="O6" s="33" t="s">
        <v>16</v>
      </c>
      <c r="P6" s="33" t="s">
        <v>16</v>
      </c>
      <c r="Q6" s="33" t="s">
        <v>16</v>
      </c>
      <c r="R6" s="33" t="s">
        <v>16</v>
      </c>
      <c r="S6" s="30" t="s">
        <v>17</v>
      </c>
      <c r="T6" s="30" t="s">
        <v>17</v>
      </c>
      <c r="U6" s="27" t="s">
        <v>14</v>
      </c>
      <c r="V6" s="27" t="s">
        <v>14</v>
      </c>
      <c r="W6" s="27" t="s">
        <v>14</v>
      </c>
      <c r="X6" s="27" t="s">
        <v>14</v>
      </c>
      <c r="Y6" s="27" t="s">
        <v>14</v>
      </c>
      <c r="Z6" s="452" t="s">
        <v>18</v>
      </c>
      <c r="AA6" s="452" t="s">
        <v>18</v>
      </c>
      <c r="AB6" s="31" t="s">
        <v>12</v>
      </c>
      <c r="AC6" s="31" t="s">
        <v>12</v>
      </c>
      <c r="AD6" s="31" t="s">
        <v>12</v>
      </c>
      <c r="AE6" s="31" t="s">
        <v>12</v>
      </c>
      <c r="AF6" s="31" t="s">
        <v>12</v>
      </c>
      <c r="AH6" s="32" t="s">
        <v>19</v>
      </c>
      <c r="AI6" s="33" t="s">
        <v>20</v>
      </c>
      <c r="AJ6" s="33" t="s">
        <v>21</v>
      </c>
      <c r="AK6" s="34" t="s">
        <v>22</v>
      </c>
      <c r="AM6" s="35" t="s">
        <v>14</v>
      </c>
      <c r="AN6" s="36" t="s">
        <v>23</v>
      </c>
      <c r="AO6" s="36">
        <v>3</v>
      </c>
      <c r="AP6" s="36">
        <v>3</v>
      </c>
      <c r="AQ6" s="37">
        <v>0</v>
      </c>
      <c r="AR6" s="38">
        <v>0</v>
      </c>
    </row>
    <row r="7" spans="1:44" ht="16" thickTop="1">
      <c r="A7" s="21" t="s">
        <v>24</v>
      </c>
      <c r="B7" s="33" t="s">
        <v>25</v>
      </c>
      <c r="C7" s="33" t="s">
        <v>25</v>
      </c>
      <c r="D7" s="39" t="s">
        <v>12</v>
      </c>
      <c r="E7" s="40"/>
      <c r="F7" s="40"/>
      <c r="G7" s="27" t="s">
        <v>25</v>
      </c>
      <c r="H7" s="27" t="s">
        <v>26</v>
      </c>
      <c r="I7" s="27" t="s">
        <v>26</v>
      </c>
      <c r="J7" s="27" t="s">
        <v>26</v>
      </c>
      <c r="K7" s="27" t="s">
        <v>26</v>
      </c>
      <c r="L7" s="30"/>
      <c r="M7" s="30"/>
      <c r="N7" s="41" t="s">
        <v>27</v>
      </c>
      <c r="O7" s="41" t="s">
        <v>27</v>
      </c>
      <c r="P7" s="33" t="s">
        <v>27</v>
      </c>
      <c r="Q7" s="33" t="s">
        <v>27</v>
      </c>
      <c r="R7" s="33" t="s">
        <v>27</v>
      </c>
      <c r="S7" s="30"/>
      <c r="T7" s="30"/>
      <c r="U7" s="33" t="s">
        <v>26</v>
      </c>
      <c r="V7" s="33" t="s">
        <v>26</v>
      </c>
      <c r="W7" s="33" t="s">
        <v>26</v>
      </c>
      <c r="X7" s="33" t="s">
        <v>27</v>
      </c>
      <c r="Y7" s="33" t="s">
        <v>27</v>
      </c>
      <c r="Z7" s="30"/>
      <c r="AA7" s="30"/>
      <c r="AB7" s="27" t="s">
        <v>28</v>
      </c>
      <c r="AC7" s="27" t="s">
        <v>28</v>
      </c>
      <c r="AD7" s="27" t="s">
        <v>28</v>
      </c>
      <c r="AE7" s="27" t="s">
        <v>28</v>
      </c>
      <c r="AF7" s="27" t="s">
        <v>28</v>
      </c>
      <c r="AG7" s="42"/>
      <c r="AH7" s="43">
        <v>44015</v>
      </c>
      <c r="AI7" s="39" t="s">
        <v>20</v>
      </c>
      <c r="AJ7" s="44"/>
      <c r="AK7" s="45"/>
      <c r="AL7" s="42"/>
      <c r="AM7" s="35" t="s">
        <v>29</v>
      </c>
      <c r="AN7" s="36" t="s">
        <v>30</v>
      </c>
      <c r="AO7" s="36">
        <v>0</v>
      </c>
      <c r="AP7" s="36">
        <v>0</v>
      </c>
      <c r="AQ7" s="37">
        <v>0</v>
      </c>
      <c r="AR7" s="38">
        <v>0</v>
      </c>
    </row>
    <row r="8" spans="1:44">
      <c r="A8" s="21" t="s">
        <v>31</v>
      </c>
      <c r="B8" s="41" t="s">
        <v>32</v>
      </c>
      <c r="C8" s="41" t="s">
        <v>32</v>
      </c>
      <c r="D8" s="39"/>
      <c r="E8" s="40"/>
      <c r="F8" s="40"/>
      <c r="G8" s="46" t="s">
        <v>33</v>
      </c>
      <c r="H8" s="47"/>
      <c r="I8" s="47"/>
      <c r="J8" s="33"/>
      <c r="K8" s="33"/>
      <c r="L8" s="30"/>
      <c r="M8" s="30"/>
      <c r="N8" s="33" t="s">
        <v>25</v>
      </c>
      <c r="O8" s="33" t="s">
        <v>25</v>
      </c>
      <c r="P8" s="33" t="s">
        <v>25</v>
      </c>
      <c r="Q8" s="33" t="s">
        <v>25</v>
      </c>
      <c r="R8" s="33" t="s">
        <v>25</v>
      </c>
      <c r="S8" s="30"/>
      <c r="T8" s="30"/>
      <c r="U8" s="46" t="s">
        <v>33</v>
      </c>
      <c r="V8" s="47"/>
      <c r="W8" s="47"/>
      <c r="X8" s="33"/>
      <c r="Y8" s="33"/>
      <c r="Z8" s="30"/>
      <c r="AA8" s="30"/>
      <c r="AB8" s="41" t="s">
        <v>32</v>
      </c>
      <c r="AC8" s="41" t="s">
        <v>32</v>
      </c>
      <c r="AD8" s="41" t="s">
        <v>32</v>
      </c>
      <c r="AE8" s="41" t="s">
        <v>32</v>
      </c>
      <c r="AF8" s="41" t="s">
        <v>32</v>
      </c>
      <c r="AG8" s="42"/>
      <c r="AH8" s="48" t="s">
        <v>34</v>
      </c>
      <c r="AI8" s="30" t="s">
        <v>20</v>
      </c>
      <c r="AJ8" s="44"/>
      <c r="AK8" s="45"/>
      <c r="AL8" s="42"/>
      <c r="AM8" s="35" t="s">
        <v>12</v>
      </c>
      <c r="AN8" s="36" t="s">
        <v>20</v>
      </c>
      <c r="AO8" s="36">
        <v>1</v>
      </c>
      <c r="AP8" s="36">
        <v>1</v>
      </c>
      <c r="AQ8" s="37">
        <v>3</v>
      </c>
      <c r="AR8" s="38">
        <v>3</v>
      </c>
    </row>
    <row r="9" spans="1:44" ht="16" thickBot="1">
      <c r="A9" s="49" t="s">
        <v>35</v>
      </c>
      <c r="B9" s="50" t="s">
        <v>36</v>
      </c>
      <c r="C9" s="50"/>
      <c r="D9" s="51" t="s">
        <v>37</v>
      </c>
      <c r="E9" s="52" t="s">
        <v>37</v>
      </c>
      <c r="F9" s="52" t="s">
        <v>37</v>
      </c>
      <c r="G9" s="53"/>
      <c r="H9" s="50"/>
      <c r="I9" s="50"/>
      <c r="J9" s="50"/>
      <c r="K9" s="50"/>
      <c r="L9" s="52" t="s">
        <v>38</v>
      </c>
      <c r="M9" s="52" t="s">
        <v>38</v>
      </c>
      <c r="N9" s="50"/>
      <c r="O9" s="50"/>
      <c r="P9" s="50"/>
      <c r="Q9" s="50"/>
      <c r="R9" s="50"/>
      <c r="S9" s="52" t="s">
        <v>39</v>
      </c>
      <c r="T9" s="52" t="s">
        <v>39</v>
      </c>
      <c r="U9" s="50"/>
      <c r="V9" s="50"/>
      <c r="W9" s="50"/>
      <c r="X9" s="50"/>
      <c r="Y9" s="50"/>
      <c r="Z9" s="52" t="s">
        <v>40</v>
      </c>
      <c r="AA9" s="52" t="s">
        <v>40</v>
      </c>
      <c r="AB9" s="50"/>
      <c r="AC9" s="50"/>
      <c r="AD9" s="50"/>
      <c r="AE9" s="50"/>
      <c r="AF9" s="54"/>
      <c r="AG9" s="42"/>
      <c r="AH9" s="32" t="s">
        <v>41</v>
      </c>
      <c r="AI9" s="33" t="s">
        <v>22</v>
      </c>
      <c r="AJ9" s="352" t="s">
        <v>42</v>
      </c>
      <c r="AK9" s="55" t="s">
        <v>33</v>
      </c>
      <c r="AL9" s="42"/>
      <c r="AM9" s="35" t="s">
        <v>28</v>
      </c>
      <c r="AN9" s="36" t="s">
        <v>43</v>
      </c>
      <c r="AO9" s="36">
        <v>1</v>
      </c>
      <c r="AP9" s="36">
        <v>2</v>
      </c>
      <c r="AQ9" s="37">
        <v>0</v>
      </c>
      <c r="AR9" s="38">
        <v>0</v>
      </c>
    </row>
    <row r="10" spans="1:44" ht="16" thickTop="1">
      <c r="A10" s="56" t="s">
        <v>22</v>
      </c>
      <c r="B10" s="57" t="s">
        <v>44</v>
      </c>
      <c r="C10" s="57" t="s">
        <v>44</v>
      </c>
      <c r="D10" s="58"/>
      <c r="E10" s="59"/>
      <c r="F10" s="59"/>
      <c r="G10" s="57"/>
      <c r="H10" s="57"/>
      <c r="I10" s="57"/>
      <c r="J10" s="57"/>
      <c r="K10" s="57"/>
      <c r="L10" s="59"/>
      <c r="M10" s="59"/>
      <c r="N10" s="57" t="s">
        <v>44</v>
      </c>
      <c r="O10" s="57" t="s">
        <v>44</v>
      </c>
      <c r="P10" s="57" t="s">
        <v>44</v>
      </c>
      <c r="Q10" s="57" t="s">
        <v>44</v>
      </c>
      <c r="R10" s="57" t="s">
        <v>44</v>
      </c>
      <c r="S10" s="59"/>
      <c r="T10" s="59"/>
      <c r="U10" s="60"/>
      <c r="V10" s="60"/>
      <c r="W10" s="61"/>
      <c r="X10" s="61"/>
      <c r="Y10" s="61"/>
      <c r="Z10" s="59"/>
      <c r="AA10" s="59"/>
      <c r="AB10" s="57" t="s">
        <v>44</v>
      </c>
      <c r="AC10" s="57" t="s">
        <v>44</v>
      </c>
      <c r="AD10" s="57" t="s">
        <v>44</v>
      </c>
      <c r="AE10" s="57" t="s">
        <v>44</v>
      </c>
      <c r="AF10" s="62" t="s">
        <v>44</v>
      </c>
      <c r="AG10" s="42"/>
      <c r="AH10" s="48" t="s">
        <v>45</v>
      </c>
      <c r="AI10" s="30" t="s">
        <v>21</v>
      </c>
      <c r="AJ10" s="44"/>
      <c r="AK10" s="45"/>
      <c r="AL10" s="42"/>
      <c r="AM10" s="21" t="s">
        <v>25</v>
      </c>
      <c r="AN10" s="33" t="s">
        <v>21</v>
      </c>
      <c r="AO10" s="33">
        <v>1</v>
      </c>
      <c r="AP10" s="33">
        <v>1</v>
      </c>
      <c r="AQ10" s="63">
        <v>0</v>
      </c>
      <c r="AR10" s="34">
        <v>0</v>
      </c>
    </row>
    <row r="11" spans="1:44">
      <c r="A11" s="268" t="s">
        <v>46</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7"/>
      <c r="AG11" s="42"/>
      <c r="AH11" s="32" t="s">
        <v>47</v>
      </c>
      <c r="AI11" s="33" t="s">
        <v>48</v>
      </c>
      <c r="AJ11" s="33" t="s">
        <v>49</v>
      </c>
      <c r="AK11" s="209" t="s">
        <v>21</v>
      </c>
      <c r="AL11" s="42"/>
      <c r="AM11" s="35" t="s">
        <v>50</v>
      </c>
      <c r="AN11" s="36" t="s">
        <v>51</v>
      </c>
      <c r="AO11" s="36">
        <v>0</v>
      </c>
      <c r="AP11" s="36">
        <v>0</v>
      </c>
      <c r="AQ11" s="37">
        <v>0</v>
      </c>
      <c r="AR11" s="38">
        <v>0</v>
      </c>
    </row>
    <row r="12" spans="1:44">
      <c r="A12" s="64" t="s">
        <v>20</v>
      </c>
      <c r="B12" s="65"/>
      <c r="C12" s="65"/>
      <c r="D12" s="65"/>
      <c r="E12" s="65"/>
      <c r="F12" s="65"/>
      <c r="G12" s="65" t="s">
        <v>44</v>
      </c>
      <c r="H12" s="65" t="s">
        <v>52</v>
      </c>
      <c r="I12" s="65" t="s">
        <v>52</v>
      </c>
      <c r="J12" s="65" t="s">
        <v>52</v>
      </c>
      <c r="K12" s="65" t="s">
        <v>52</v>
      </c>
      <c r="L12" s="30"/>
      <c r="M12" s="30"/>
      <c r="N12" s="65" t="s">
        <v>52</v>
      </c>
      <c r="O12" s="65" t="s">
        <v>52</v>
      </c>
      <c r="P12" s="65" t="s">
        <v>52</v>
      </c>
      <c r="Q12" s="65" t="s">
        <v>52</v>
      </c>
      <c r="R12" s="65" t="s">
        <v>52</v>
      </c>
      <c r="S12" s="30"/>
      <c r="T12" s="30"/>
      <c r="U12" s="65"/>
      <c r="V12" s="65"/>
      <c r="W12" s="65"/>
      <c r="X12" s="65"/>
      <c r="Y12" s="65"/>
      <c r="Z12" s="65" t="s">
        <v>52</v>
      </c>
      <c r="AA12" s="65" t="s">
        <v>52</v>
      </c>
      <c r="AB12" s="65"/>
      <c r="AC12" s="65"/>
      <c r="AD12" s="65"/>
      <c r="AE12" s="65"/>
      <c r="AF12" s="67"/>
      <c r="AG12" s="42"/>
      <c r="AH12" s="48" t="s">
        <v>53</v>
      </c>
      <c r="AI12" s="68" t="s">
        <v>54</v>
      </c>
      <c r="AJ12" s="44"/>
      <c r="AK12" s="45"/>
      <c r="AL12" s="42"/>
      <c r="AM12" s="35" t="s">
        <v>27</v>
      </c>
      <c r="AN12" s="36" t="s">
        <v>49</v>
      </c>
      <c r="AO12" s="36">
        <v>1</v>
      </c>
      <c r="AP12" s="36">
        <v>1</v>
      </c>
      <c r="AQ12" s="37">
        <v>2</v>
      </c>
      <c r="AR12" s="38">
        <v>2</v>
      </c>
    </row>
    <row r="13" spans="1:44">
      <c r="A13" s="64" t="s">
        <v>43</v>
      </c>
      <c r="B13" s="33"/>
      <c r="C13" s="33"/>
      <c r="D13" s="65" t="s">
        <v>55</v>
      </c>
      <c r="E13" s="65" t="s">
        <v>55</v>
      </c>
      <c r="F13" s="65" t="s">
        <v>55</v>
      </c>
      <c r="G13" s="65"/>
      <c r="H13" s="65"/>
      <c r="I13" s="65"/>
      <c r="J13" s="65"/>
      <c r="K13" s="65"/>
      <c r="L13" s="30"/>
      <c r="M13" s="30"/>
      <c r="N13" s="65" t="s">
        <v>52</v>
      </c>
      <c r="O13" s="65" t="s">
        <v>52</v>
      </c>
      <c r="P13" s="65" t="s">
        <v>52</v>
      </c>
      <c r="Q13" s="65" t="s">
        <v>52</v>
      </c>
      <c r="R13" s="65" t="s">
        <v>52</v>
      </c>
      <c r="S13" s="65" t="s">
        <v>52</v>
      </c>
      <c r="T13" s="65" t="s">
        <v>52</v>
      </c>
      <c r="U13" s="65" t="s">
        <v>52</v>
      </c>
      <c r="V13" s="65" t="s">
        <v>52</v>
      </c>
      <c r="W13" s="65" t="s">
        <v>52</v>
      </c>
      <c r="X13" s="65" t="s">
        <v>52</v>
      </c>
      <c r="Y13" s="65" t="s">
        <v>52</v>
      </c>
      <c r="Z13" s="65" t="s">
        <v>52</v>
      </c>
      <c r="AA13" s="65" t="s">
        <v>52</v>
      </c>
      <c r="AB13" s="65"/>
      <c r="AC13" s="65"/>
      <c r="AD13" s="65"/>
      <c r="AE13" s="65"/>
      <c r="AF13" s="67"/>
      <c r="AG13" s="42"/>
      <c r="AH13" s="32" t="s">
        <v>56</v>
      </c>
      <c r="AI13" s="41" t="s">
        <v>22</v>
      </c>
      <c r="AJ13" s="33" t="s">
        <v>57</v>
      </c>
      <c r="AK13" s="55" t="s">
        <v>33</v>
      </c>
      <c r="AL13" s="42"/>
      <c r="AM13" s="35" t="s">
        <v>26</v>
      </c>
      <c r="AN13" s="36" t="s">
        <v>54</v>
      </c>
      <c r="AO13" s="36">
        <v>1</v>
      </c>
      <c r="AP13" s="36">
        <v>1</v>
      </c>
      <c r="AQ13" s="37">
        <v>2</v>
      </c>
      <c r="AR13" s="38">
        <v>2</v>
      </c>
    </row>
    <row r="14" spans="1:44" ht="16" thickBot="1">
      <c r="A14" s="64" t="s">
        <v>21</v>
      </c>
      <c r="B14" s="65"/>
      <c r="C14" s="65"/>
      <c r="D14" s="39"/>
      <c r="E14" s="30"/>
      <c r="F14" s="30"/>
      <c r="G14" s="41"/>
      <c r="H14" s="41"/>
      <c r="I14" s="33"/>
      <c r="J14" s="33"/>
      <c r="K14" s="33"/>
      <c r="L14" s="30"/>
      <c r="M14" s="30"/>
      <c r="N14" s="65"/>
      <c r="O14" s="65"/>
      <c r="P14" s="65"/>
      <c r="Q14" s="65"/>
      <c r="R14" s="65"/>
      <c r="S14" s="30"/>
      <c r="T14" s="30"/>
      <c r="U14" s="41"/>
      <c r="V14" s="41"/>
      <c r="W14" s="33" t="s">
        <v>58</v>
      </c>
      <c r="X14" s="33"/>
      <c r="Y14" s="41"/>
      <c r="Z14" s="30"/>
      <c r="AA14" s="30"/>
      <c r="AB14" s="41"/>
      <c r="AC14" s="41"/>
      <c r="AD14" s="33"/>
      <c r="AE14" s="33"/>
      <c r="AF14" s="66"/>
      <c r="AG14" s="42"/>
      <c r="AH14" s="48" t="s">
        <v>59</v>
      </c>
      <c r="AI14" s="30" t="s">
        <v>49</v>
      </c>
      <c r="AJ14" s="44"/>
      <c r="AK14" s="45"/>
      <c r="AL14" s="42"/>
      <c r="AM14" s="69" t="s">
        <v>16</v>
      </c>
      <c r="AN14" s="70" t="s">
        <v>48</v>
      </c>
      <c r="AO14" s="70">
        <v>1</v>
      </c>
      <c r="AP14" s="70">
        <v>1</v>
      </c>
      <c r="AQ14" s="71">
        <v>0</v>
      </c>
      <c r="AR14" s="72">
        <v>0</v>
      </c>
    </row>
    <row r="15" spans="1:44" ht="17" thickTop="1" thickBot="1">
      <c r="A15" s="64" t="s">
        <v>60</v>
      </c>
      <c r="B15" s="65" t="s">
        <v>52</v>
      </c>
      <c r="C15" s="65" t="s">
        <v>52</v>
      </c>
      <c r="D15" s="65" t="s">
        <v>52</v>
      </c>
      <c r="E15" s="65" t="s">
        <v>52</v>
      </c>
      <c r="F15" s="65" t="s">
        <v>52</v>
      </c>
      <c r="G15" s="65" t="s">
        <v>52</v>
      </c>
      <c r="H15" s="65" t="s">
        <v>52</v>
      </c>
      <c r="I15" s="65" t="s">
        <v>52</v>
      </c>
      <c r="J15" s="65" t="s">
        <v>52</v>
      </c>
      <c r="K15" s="65" t="s">
        <v>52</v>
      </c>
      <c r="L15" s="65" t="s">
        <v>52</v>
      </c>
      <c r="M15" s="65" t="s">
        <v>52</v>
      </c>
      <c r="N15" s="65" t="s">
        <v>52</v>
      </c>
      <c r="O15" s="65" t="s">
        <v>52</v>
      </c>
      <c r="P15" s="65" t="s">
        <v>52</v>
      </c>
      <c r="Q15" s="65" t="s">
        <v>52</v>
      </c>
      <c r="R15" s="65" t="s">
        <v>52</v>
      </c>
      <c r="S15" s="65" t="s">
        <v>52</v>
      </c>
      <c r="T15" s="65" t="s">
        <v>52</v>
      </c>
      <c r="U15" s="65" t="s">
        <v>52</v>
      </c>
      <c r="V15" s="65" t="s">
        <v>52</v>
      </c>
      <c r="W15" s="65" t="s">
        <v>52</v>
      </c>
      <c r="X15" s="65" t="s">
        <v>52</v>
      </c>
      <c r="Y15" s="65" t="s">
        <v>52</v>
      </c>
      <c r="Z15" s="65" t="s">
        <v>52</v>
      </c>
      <c r="AA15" s="65" t="s">
        <v>52</v>
      </c>
      <c r="AB15" s="65" t="s">
        <v>52</v>
      </c>
      <c r="AC15" s="65" t="s">
        <v>52</v>
      </c>
      <c r="AD15" s="65" t="s">
        <v>52</v>
      </c>
      <c r="AE15" s="65" t="s">
        <v>52</v>
      </c>
      <c r="AF15" s="65" t="s">
        <v>52</v>
      </c>
      <c r="AG15" s="42"/>
      <c r="AH15" s="73" t="s">
        <v>61</v>
      </c>
      <c r="AI15" s="74" t="s">
        <v>20</v>
      </c>
      <c r="AJ15" s="74" t="s">
        <v>43</v>
      </c>
      <c r="AK15" s="75" t="s">
        <v>22</v>
      </c>
      <c r="AL15" s="42"/>
      <c r="AM15" s="76"/>
      <c r="AN15" s="76" t="s">
        <v>62</v>
      </c>
      <c r="AO15" s="76">
        <v>3</v>
      </c>
      <c r="AP15" s="76">
        <v>3</v>
      </c>
      <c r="AQ15" s="76"/>
      <c r="AR15" s="76"/>
    </row>
    <row r="16" spans="1:44" ht="16" thickTop="1">
      <c r="A16" s="64" t="s">
        <v>49</v>
      </c>
      <c r="B16" s="33"/>
      <c r="C16" s="33"/>
      <c r="D16" s="39"/>
      <c r="E16" s="30"/>
      <c r="F16" s="30"/>
      <c r="G16" s="41"/>
      <c r="H16" s="41"/>
      <c r="I16" s="33"/>
      <c r="J16" s="33"/>
      <c r="K16" s="33"/>
      <c r="L16" s="30"/>
      <c r="M16" s="30"/>
      <c r="N16" s="65"/>
      <c r="O16" s="65"/>
      <c r="P16" s="65"/>
      <c r="Q16" s="65"/>
      <c r="R16" s="65"/>
      <c r="S16" s="30"/>
      <c r="T16" s="30"/>
      <c r="U16" s="41"/>
      <c r="V16" s="41"/>
      <c r="W16" s="33"/>
      <c r="X16" s="33"/>
      <c r="Y16" s="41"/>
      <c r="Z16" s="30"/>
      <c r="AA16" s="30"/>
      <c r="AB16" s="41"/>
      <c r="AC16" s="41"/>
      <c r="AD16" s="33"/>
      <c r="AE16" s="33"/>
      <c r="AF16" s="66"/>
      <c r="AG16" s="42"/>
      <c r="AH16" s="42"/>
      <c r="AI16" s="42"/>
      <c r="AJ16" s="42"/>
      <c r="AK16" s="42"/>
      <c r="AL16" s="42"/>
      <c r="AM16" s="359"/>
      <c r="AN16" s="359"/>
      <c r="AO16" s="359"/>
      <c r="AP16" s="359"/>
      <c r="AQ16" s="359"/>
      <c r="AR16" s="359"/>
    </row>
    <row r="17" spans="1:70">
      <c r="A17" s="64" t="s">
        <v>48</v>
      </c>
      <c r="B17" s="65" t="s">
        <v>55</v>
      </c>
      <c r="C17" s="65" t="s">
        <v>55</v>
      </c>
      <c r="D17" s="65" t="s">
        <v>55</v>
      </c>
      <c r="E17" s="65" t="s">
        <v>55</v>
      </c>
      <c r="F17" s="65" t="s">
        <v>55</v>
      </c>
      <c r="G17" s="41"/>
      <c r="H17" s="41"/>
      <c r="I17" s="33"/>
      <c r="J17" s="33"/>
      <c r="K17" s="33"/>
      <c r="L17" s="30"/>
      <c r="M17" s="30"/>
      <c r="N17" s="65"/>
      <c r="O17" s="65"/>
      <c r="P17" s="65"/>
      <c r="Q17" s="65"/>
      <c r="R17" s="65"/>
      <c r="S17" s="30"/>
      <c r="T17" s="30"/>
      <c r="U17" s="41"/>
      <c r="V17" s="41"/>
      <c r="W17" s="33"/>
      <c r="X17" s="33"/>
      <c r="Y17" s="41"/>
      <c r="Z17" s="65"/>
      <c r="AA17" s="65"/>
      <c r="AB17" s="33"/>
      <c r="AC17" s="33"/>
      <c r="AD17" s="33"/>
      <c r="AE17" s="33"/>
      <c r="AF17" s="66"/>
      <c r="AG17" s="42"/>
      <c r="AH17" s="42"/>
      <c r="AI17" s="42"/>
      <c r="AJ17" s="42"/>
      <c r="AK17" s="42"/>
      <c r="AL17" s="42"/>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row>
    <row r="18" spans="1:70">
      <c r="A18" s="77" t="s">
        <v>54</v>
      </c>
      <c r="B18" s="78" t="s">
        <v>44</v>
      </c>
      <c r="C18" s="78" t="s">
        <v>44</v>
      </c>
      <c r="D18" s="78" t="s">
        <v>44</v>
      </c>
      <c r="E18" s="78" t="s">
        <v>44</v>
      </c>
      <c r="F18" s="78" t="s">
        <v>44</v>
      </c>
      <c r="G18" s="78" t="s">
        <v>44</v>
      </c>
      <c r="H18" s="79"/>
      <c r="I18" s="80"/>
      <c r="J18" s="80"/>
      <c r="K18" s="78" t="s">
        <v>44</v>
      </c>
      <c r="L18" s="78" t="s">
        <v>44</v>
      </c>
      <c r="M18" s="78" t="s">
        <v>44</v>
      </c>
      <c r="N18" s="79"/>
      <c r="O18" s="79"/>
      <c r="P18" s="78" t="s">
        <v>55</v>
      </c>
      <c r="Q18" s="78" t="s">
        <v>44</v>
      </c>
      <c r="R18" s="78" t="s">
        <v>44</v>
      </c>
      <c r="S18" s="78"/>
      <c r="T18" s="78"/>
      <c r="U18" s="78"/>
      <c r="V18" s="78"/>
      <c r="W18" s="78"/>
      <c r="X18" s="78"/>
      <c r="Y18" s="78" t="s">
        <v>44</v>
      </c>
      <c r="Z18" s="78" t="s">
        <v>44</v>
      </c>
      <c r="AA18" s="78" t="s">
        <v>44</v>
      </c>
      <c r="AB18" s="79"/>
      <c r="AC18" s="79"/>
      <c r="AD18" s="80"/>
      <c r="AE18" s="80"/>
      <c r="AF18" s="81"/>
      <c r="AG18" s="42"/>
      <c r="AH18" s="42"/>
      <c r="AI18" s="42"/>
      <c r="AJ18" s="42"/>
      <c r="AK18" s="365"/>
      <c r="AL18" s="42"/>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c r="BM18" s="359"/>
      <c r="BN18" s="359"/>
      <c r="BO18" s="359"/>
      <c r="BP18" s="359"/>
      <c r="BQ18" s="359"/>
      <c r="BR18" s="359"/>
    </row>
    <row r="19" spans="1:70" ht="16" thickTop="1">
      <c r="A19" s="359"/>
      <c r="B19" s="359"/>
      <c r="C19" s="359"/>
      <c r="D19" s="359"/>
      <c r="E19" s="359"/>
      <c r="F19" s="359"/>
      <c r="G19" s="359"/>
      <c r="H19" s="359"/>
      <c r="I19" s="359" t="s">
        <v>63</v>
      </c>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row>
    <row r="20" spans="1:70" ht="16" thickBot="1">
      <c r="A20" s="35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row>
    <row r="21" spans="1:70" ht="17" thickTop="1" thickBot="1">
      <c r="A21" s="82" t="s">
        <v>64</v>
      </c>
      <c r="B21" s="8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6"/>
      <c r="AG21" s="84"/>
      <c r="AH21" s="84"/>
      <c r="AI21" s="84"/>
      <c r="AJ21" s="84"/>
      <c r="AK21" s="84"/>
      <c r="AL21" s="84"/>
      <c r="AM21" s="8"/>
      <c r="AN21" s="9" t="s">
        <v>1</v>
      </c>
      <c r="AO21" s="9"/>
      <c r="AP21" s="10"/>
      <c r="AQ21" s="10"/>
      <c r="AR21" s="11"/>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row>
    <row r="22" spans="1:70" s="92" customFormat="1" ht="66" thickTop="1" thickBot="1">
      <c r="A22" s="85"/>
      <c r="B22" s="86">
        <v>1</v>
      </c>
      <c r="C22" s="86">
        <v>2</v>
      </c>
      <c r="D22" s="87">
        <v>3</v>
      </c>
      <c r="E22" s="87">
        <v>4</v>
      </c>
      <c r="F22" s="87">
        <v>5</v>
      </c>
      <c r="G22" s="87">
        <v>6</v>
      </c>
      <c r="H22" s="87">
        <v>7</v>
      </c>
      <c r="I22" s="86">
        <v>8</v>
      </c>
      <c r="J22" s="86">
        <v>9</v>
      </c>
      <c r="K22" s="87">
        <v>10</v>
      </c>
      <c r="L22" s="87">
        <v>11</v>
      </c>
      <c r="M22" s="87">
        <v>12</v>
      </c>
      <c r="N22" s="87">
        <v>13</v>
      </c>
      <c r="O22" s="87">
        <v>14</v>
      </c>
      <c r="P22" s="86">
        <v>15</v>
      </c>
      <c r="Q22" s="86">
        <v>16</v>
      </c>
      <c r="R22" s="87">
        <v>17</v>
      </c>
      <c r="S22" s="87">
        <v>18</v>
      </c>
      <c r="T22" s="87">
        <v>19</v>
      </c>
      <c r="U22" s="87">
        <v>20</v>
      </c>
      <c r="V22" s="87">
        <v>21</v>
      </c>
      <c r="W22" s="86">
        <v>22</v>
      </c>
      <c r="X22" s="86">
        <v>23</v>
      </c>
      <c r="Y22" s="87">
        <v>24</v>
      </c>
      <c r="Z22" s="87">
        <v>25</v>
      </c>
      <c r="AA22" s="87">
        <v>26</v>
      </c>
      <c r="AB22" s="87">
        <v>27</v>
      </c>
      <c r="AC22" s="87">
        <v>28</v>
      </c>
      <c r="AD22" s="86">
        <v>29</v>
      </c>
      <c r="AE22" s="86">
        <v>30</v>
      </c>
      <c r="AF22" s="88">
        <v>31</v>
      </c>
      <c r="AG22" s="7"/>
      <c r="AH22" s="89" t="s">
        <v>65</v>
      </c>
      <c r="AI22" s="90" t="s">
        <v>3</v>
      </c>
      <c r="AJ22" s="90" t="s">
        <v>4</v>
      </c>
      <c r="AK22" s="91" t="s">
        <v>5</v>
      </c>
      <c r="AL22" s="7"/>
      <c r="AM22" s="21"/>
      <c r="AN22" s="22" t="s">
        <v>6</v>
      </c>
      <c r="AO22" s="23" t="s">
        <v>7</v>
      </c>
      <c r="AP22" s="24" t="s">
        <v>8</v>
      </c>
      <c r="AQ22" s="24" t="s">
        <v>9</v>
      </c>
      <c r="AR22" s="25" t="s">
        <v>10</v>
      </c>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ht="16" thickTop="1">
      <c r="A23" s="93" t="s">
        <v>11</v>
      </c>
      <c r="B23" s="452" t="s">
        <v>66</v>
      </c>
      <c r="C23" s="452" t="s">
        <v>66</v>
      </c>
      <c r="D23" s="33" t="s">
        <v>14</v>
      </c>
      <c r="E23" s="33" t="s">
        <v>14</v>
      </c>
      <c r="F23" s="33" t="s">
        <v>14</v>
      </c>
      <c r="G23" s="33" t="s">
        <v>14</v>
      </c>
      <c r="H23" s="33" t="s">
        <v>14</v>
      </c>
      <c r="I23" s="68" t="s">
        <v>67</v>
      </c>
      <c r="J23" s="415" t="s">
        <v>13</v>
      </c>
      <c r="K23" s="94" t="s">
        <v>12</v>
      </c>
      <c r="L23" s="94" t="s">
        <v>12</v>
      </c>
      <c r="M23" s="94" t="s">
        <v>12</v>
      </c>
      <c r="N23" s="94" t="s">
        <v>12</v>
      </c>
      <c r="O23" s="94" t="s">
        <v>12</v>
      </c>
      <c r="P23" s="68" t="s">
        <v>17</v>
      </c>
      <c r="Q23" s="68" t="s">
        <v>17</v>
      </c>
      <c r="R23" s="94" t="s">
        <v>12</v>
      </c>
      <c r="S23" s="94" t="s">
        <v>12</v>
      </c>
      <c r="T23" s="94" t="s">
        <v>12</v>
      </c>
      <c r="U23" s="94" t="s">
        <v>12</v>
      </c>
      <c r="V23" s="94" t="s">
        <v>12</v>
      </c>
      <c r="W23" s="68" t="s">
        <v>68</v>
      </c>
      <c r="X23" s="68" t="s">
        <v>68</v>
      </c>
      <c r="Y23" s="33" t="s">
        <v>50</v>
      </c>
      <c r="Z23" s="33" t="s">
        <v>50</v>
      </c>
      <c r="AA23" s="33" t="s">
        <v>50</v>
      </c>
      <c r="AB23" s="33" t="s">
        <v>50</v>
      </c>
      <c r="AC23" s="33" t="s">
        <v>50</v>
      </c>
      <c r="AD23" s="30" t="s">
        <v>66</v>
      </c>
      <c r="AE23" s="30" t="s">
        <v>66</v>
      </c>
      <c r="AF23" s="95" t="s">
        <v>14</v>
      </c>
      <c r="AG23" s="42"/>
      <c r="AH23" s="48" t="s">
        <v>69</v>
      </c>
      <c r="AI23" s="30" t="s">
        <v>70</v>
      </c>
      <c r="AJ23" s="44"/>
      <c r="AK23" s="45"/>
      <c r="AL23" s="42"/>
      <c r="AM23" s="35" t="s">
        <v>14</v>
      </c>
      <c r="AN23" s="36" t="s">
        <v>23</v>
      </c>
      <c r="AO23" s="36">
        <v>3</v>
      </c>
      <c r="AP23" s="37">
        <f>AO23+AP6</f>
        <v>6</v>
      </c>
      <c r="AQ23" s="37">
        <v>0</v>
      </c>
      <c r="AR23" s="38">
        <f>AQ23+AR6</f>
        <v>0</v>
      </c>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row>
    <row r="24" spans="1:70">
      <c r="A24" s="21" t="s">
        <v>24</v>
      </c>
      <c r="B24" s="30"/>
      <c r="C24" s="30"/>
      <c r="D24" s="94" t="s">
        <v>27</v>
      </c>
      <c r="E24" s="94" t="s">
        <v>27</v>
      </c>
      <c r="F24" s="94" t="s">
        <v>27</v>
      </c>
      <c r="G24" s="94" t="s">
        <v>27</v>
      </c>
      <c r="H24" s="94" t="s">
        <v>27</v>
      </c>
      <c r="I24" s="30"/>
      <c r="J24" s="30"/>
      <c r="K24" s="33" t="s">
        <v>50</v>
      </c>
      <c r="L24" s="33" t="s">
        <v>50</v>
      </c>
      <c r="M24" s="33" t="s">
        <v>50</v>
      </c>
      <c r="N24" s="33" t="s">
        <v>50</v>
      </c>
      <c r="O24" s="33" t="s">
        <v>50</v>
      </c>
      <c r="P24" s="30"/>
      <c r="Q24" s="30"/>
      <c r="R24" s="94" t="s">
        <v>26</v>
      </c>
      <c r="S24" s="94" t="s">
        <v>26</v>
      </c>
      <c r="T24" s="94" t="s">
        <v>26</v>
      </c>
      <c r="U24" s="94" t="s">
        <v>26</v>
      </c>
      <c r="V24" s="94" t="s">
        <v>26</v>
      </c>
      <c r="W24" s="30"/>
      <c r="X24" s="30"/>
      <c r="Y24" s="94" t="s">
        <v>28</v>
      </c>
      <c r="Z24" s="94" t="s">
        <v>28</v>
      </c>
      <c r="AA24" s="94" t="s">
        <v>28</v>
      </c>
      <c r="AB24" s="94" t="s">
        <v>28</v>
      </c>
      <c r="AC24" s="94" t="s">
        <v>28</v>
      </c>
      <c r="AD24" s="30"/>
      <c r="AE24" s="30"/>
      <c r="AF24" s="453" t="s">
        <v>25</v>
      </c>
      <c r="AG24" s="42"/>
      <c r="AH24" s="96" t="s">
        <v>71</v>
      </c>
      <c r="AI24" s="41" t="s">
        <v>22</v>
      </c>
      <c r="AJ24" s="41" t="s">
        <v>49</v>
      </c>
      <c r="AK24" s="55" t="s">
        <v>33</v>
      </c>
      <c r="AL24" s="42"/>
      <c r="AM24" s="35" t="s">
        <v>29</v>
      </c>
      <c r="AN24" s="36" t="s">
        <v>30</v>
      </c>
      <c r="AO24" s="36">
        <v>0</v>
      </c>
      <c r="AP24" s="37">
        <f t="shared" ref="AP24:AP32" si="0">AO24+AP7</f>
        <v>0</v>
      </c>
      <c r="AQ24" s="37">
        <v>0</v>
      </c>
      <c r="AR24" s="38">
        <f t="shared" ref="AR24:AR31" si="1">AQ24+AR7</f>
        <v>0</v>
      </c>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row>
    <row r="25" spans="1:70">
      <c r="A25" s="21" t="s">
        <v>31</v>
      </c>
      <c r="B25" s="30"/>
      <c r="C25" s="30"/>
      <c r="D25" s="46" t="s">
        <v>72</v>
      </c>
      <c r="E25" s="46"/>
      <c r="F25" s="46"/>
      <c r="G25" s="46"/>
      <c r="H25" s="46"/>
      <c r="I25" s="30"/>
      <c r="J25" s="30"/>
      <c r="K25" s="41" t="s">
        <v>32</v>
      </c>
      <c r="L25" s="41" t="s">
        <v>32</v>
      </c>
      <c r="M25" s="41" t="s">
        <v>32</v>
      </c>
      <c r="N25" s="41" t="s">
        <v>32</v>
      </c>
      <c r="O25" s="41" t="s">
        <v>32</v>
      </c>
      <c r="P25" s="30"/>
      <c r="Q25" s="30"/>
      <c r="R25" s="33" t="s">
        <v>73</v>
      </c>
      <c r="S25" s="33" t="s">
        <v>73</v>
      </c>
      <c r="T25" s="33" t="s">
        <v>73</v>
      </c>
      <c r="U25" s="33" t="s">
        <v>73</v>
      </c>
      <c r="V25" s="33" t="s">
        <v>73</v>
      </c>
      <c r="W25" s="30"/>
      <c r="X25" s="30"/>
      <c r="Y25" s="41" t="s">
        <v>32</v>
      </c>
      <c r="Z25" s="41" t="s">
        <v>32</v>
      </c>
      <c r="AA25" s="41" t="s">
        <v>32</v>
      </c>
      <c r="AB25" s="41" t="s">
        <v>32</v>
      </c>
      <c r="AC25" s="41" t="s">
        <v>32</v>
      </c>
      <c r="AD25" s="30"/>
      <c r="AE25" s="30"/>
      <c r="AF25" s="34" t="s">
        <v>74</v>
      </c>
      <c r="AG25" s="42"/>
      <c r="AH25" s="48" t="s">
        <v>75</v>
      </c>
      <c r="AI25" s="30" t="s">
        <v>51</v>
      </c>
      <c r="AJ25" s="44"/>
      <c r="AK25" s="45"/>
      <c r="AL25" s="42"/>
      <c r="AM25" s="35" t="s">
        <v>12</v>
      </c>
      <c r="AN25" s="36" t="s">
        <v>20</v>
      </c>
      <c r="AO25" s="36">
        <v>2</v>
      </c>
      <c r="AP25" s="37">
        <f t="shared" si="0"/>
        <v>3</v>
      </c>
      <c r="AQ25" s="37">
        <v>0</v>
      </c>
      <c r="AR25" s="38">
        <f t="shared" si="1"/>
        <v>3</v>
      </c>
      <c r="AS25" s="359"/>
      <c r="AT25" s="359"/>
      <c r="AU25" s="359"/>
      <c r="AV25" s="359"/>
      <c r="AW25" s="359"/>
      <c r="AX25" s="359"/>
      <c r="AY25" s="359"/>
      <c r="AZ25" s="359"/>
      <c r="BA25" s="359"/>
      <c r="BB25" s="359"/>
      <c r="BC25" s="359"/>
      <c r="BD25" s="359"/>
      <c r="BE25" s="359"/>
      <c r="BF25" s="359"/>
      <c r="BG25" s="359"/>
      <c r="BH25" s="359"/>
      <c r="BI25" s="359"/>
      <c r="BJ25" s="359"/>
      <c r="BK25" s="359"/>
      <c r="BL25" s="359"/>
      <c r="BM25" s="359"/>
      <c r="BN25" s="359"/>
      <c r="BO25" s="359"/>
      <c r="BP25" s="359"/>
      <c r="BQ25" s="359"/>
      <c r="BR25" s="359"/>
    </row>
    <row r="26" spans="1:70">
      <c r="A26" s="49" t="s">
        <v>35</v>
      </c>
      <c r="B26" s="52" t="s">
        <v>37</v>
      </c>
      <c r="C26" s="52" t="s">
        <v>37</v>
      </c>
      <c r="D26" s="50"/>
      <c r="E26" s="50"/>
      <c r="F26" s="50"/>
      <c r="G26" s="50"/>
      <c r="H26" s="50"/>
      <c r="I26" s="52" t="s">
        <v>76</v>
      </c>
      <c r="J26" s="52" t="s">
        <v>76</v>
      </c>
      <c r="K26" s="50"/>
      <c r="L26" s="50"/>
      <c r="M26" s="50"/>
      <c r="N26" s="50"/>
      <c r="O26" s="50"/>
      <c r="P26" s="52" t="s">
        <v>77</v>
      </c>
      <c r="Q26" s="52" t="s">
        <v>77</v>
      </c>
      <c r="R26" s="50"/>
      <c r="S26" s="50"/>
      <c r="T26" s="50"/>
      <c r="U26" s="50"/>
      <c r="V26" s="50"/>
      <c r="W26" s="52" t="s">
        <v>78</v>
      </c>
      <c r="X26" s="52" t="s">
        <v>78</v>
      </c>
      <c r="Y26" s="50"/>
      <c r="Z26" s="50"/>
      <c r="AA26" s="50"/>
      <c r="AB26" s="50"/>
      <c r="AC26" s="50"/>
      <c r="AD26" s="52" t="s">
        <v>79</v>
      </c>
      <c r="AE26" s="52" t="s">
        <v>79</v>
      </c>
      <c r="AF26" s="54"/>
      <c r="AG26" s="42"/>
      <c r="AH26" s="32" t="s">
        <v>80</v>
      </c>
      <c r="AI26" s="33" t="s">
        <v>20</v>
      </c>
      <c r="AJ26" s="33" t="s">
        <v>81</v>
      </c>
      <c r="AK26" s="351" t="s">
        <v>22</v>
      </c>
      <c r="AL26" s="42"/>
      <c r="AM26" s="35" t="s">
        <v>28</v>
      </c>
      <c r="AN26" s="36" t="s">
        <v>43</v>
      </c>
      <c r="AO26" s="36">
        <v>1</v>
      </c>
      <c r="AP26" s="37">
        <f t="shared" si="0"/>
        <v>3</v>
      </c>
      <c r="AQ26" s="37">
        <v>4</v>
      </c>
      <c r="AR26" s="38">
        <f t="shared" si="1"/>
        <v>4</v>
      </c>
      <c r="AS26" s="359"/>
      <c r="AT26" s="359"/>
      <c r="AU26" s="359"/>
      <c r="AV26" s="359"/>
      <c r="AW26" s="359"/>
      <c r="AX26" s="359"/>
      <c r="AY26" s="359"/>
      <c r="AZ26" s="359"/>
      <c r="BA26" s="359"/>
      <c r="BB26" s="359"/>
      <c r="BC26" s="359"/>
      <c r="BD26" s="359"/>
      <c r="BE26" s="359"/>
      <c r="BF26" s="359"/>
      <c r="BG26" s="359"/>
      <c r="BH26" s="359"/>
      <c r="BI26" s="359"/>
      <c r="BJ26" s="359"/>
      <c r="BK26" s="359"/>
      <c r="BL26" s="359"/>
      <c r="BM26" s="359"/>
      <c r="BN26" s="359"/>
      <c r="BO26" s="359"/>
      <c r="BP26" s="359"/>
      <c r="BQ26" s="359"/>
      <c r="BR26" s="359"/>
    </row>
    <row r="27" spans="1:70" ht="16" thickTop="1">
      <c r="A27" s="99" t="s">
        <v>22</v>
      </c>
      <c r="B27" s="30"/>
      <c r="C27" s="30"/>
      <c r="D27" s="65"/>
      <c r="E27" s="65"/>
      <c r="F27" s="65"/>
      <c r="G27" s="65"/>
      <c r="H27" s="65"/>
      <c r="I27" s="65" t="s">
        <v>52</v>
      </c>
      <c r="J27" s="65" t="s">
        <v>52</v>
      </c>
      <c r="K27" s="65" t="s">
        <v>52</v>
      </c>
      <c r="L27" s="65" t="s">
        <v>52</v>
      </c>
      <c r="M27" s="65" t="s">
        <v>52</v>
      </c>
      <c r="N27" s="65" t="s">
        <v>52</v>
      </c>
      <c r="O27" s="65" t="s">
        <v>52</v>
      </c>
      <c r="P27" s="65" t="s">
        <v>52</v>
      </c>
      <c r="Q27" s="65" t="s">
        <v>52</v>
      </c>
      <c r="R27" s="215"/>
      <c r="S27" s="215"/>
      <c r="T27" s="215"/>
      <c r="U27" s="215"/>
      <c r="V27" s="215"/>
      <c r="W27" s="30"/>
      <c r="X27" s="30"/>
      <c r="Y27" s="65" t="s">
        <v>44</v>
      </c>
      <c r="Z27" s="65" t="s">
        <v>44</v>
      </c>
      <c r="AA27" s="65" t="s">
        <v>44</v>
      </c>
      <c r="AB27" s="65" t="s">
        <v>44</v>
      </c>
      <c r="AC27" s="65" t="s">
        <v>44</v>
      </c>
      <c r="AD27" s="65"/>
      <c r="AE27" s="65"/>
      <c r="AF27" s="33"/>
      <c r="AG27" s="42"/>
      <c r="AH27" s="48" t="s">
        <v>82</v>
      </c>
      <c r="AI27" s="30" t="s">
        <v>54</v>
      </c>
      <c r="AJ27" s="44"/>
      <c r="AK27" s="45"/>
      <c r="AL27" s="42"/>
      <c r="AM27" s="21" t="s">
        <v>25</v>
      </c>
      <c r="AN27" s="33" t="s">
        <v>21</v>
      </c>
      <c r="AO27" s="33">
        <v>0</v>
      </c>
      <c r="AP27" s="37">
        <f t="shared" si="0"/>
        <v>1</v>
      </c>
      <c r="AQ27" s="63">
        <v>0</v>
      </c>
      <c r="AR27" s="38">
        <f t="shared" si="1"/>
        <v>0</v>
      </c>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59"/>
      <c r="BP27" s="359"/>
      <c r="BQ27" s="359"/>
      <c r="BR27" s="359"/>
    </row>
    <row r="28" spans="1:70">
      <c r="A28" s="268" t="s">
        <v>46</v>
      </c>
      <c r="B28" s="30"/>
      <c r="C28" s="30"/>
      <c r="D28" s="33"/>
      <c r="E28" s="33"/>
      <c r="F28" s="33"/>
      <c r="G28" s="33"/>
      <c r="H28" s="33"/>
      <c r="I28" s="30"/>
      <c r="J28" s="30"/>
      <c r="K28" s="65"/>
      <c r="L28" s="65"/>
      <c r="M28" s="65"/>
      <c r="N28" s="65"/>
      <c r="O28" s="65"/>
      <c r="P28" s="30"/>
      <c r="Q28" s="30"/>
      <c r="R28" s="33"/>
      <c r="S28" s="33"/>
      <c r="T28" s="33"/>
      <c r="U28" s="33"/>
      <c r="V28" s="33"/>
      <c r="W28" s="65"/>
      <c r="X28" s="65"/>
      <c r="Y28" s="33"/>
      <c r="Z28" s="33"/>
      <c r="AA28" s="33"/>
      <c r="AB28" s="33"/>
      <c r="AC28" s="33"/>
      <c r="AD28" s="30"/>
      <c r="AE28" s="30"/>
      <c r="AF28" s="33"/>
      <c r="AG28" s="42"/>
      <c r="AH28" s="32" t="s">
        <v>83</v>
      </c>
      <c r="AI28" s="33" t="s">
        <v>20</v>
      </c>
      <c r="AJ28" s="352" t="s">
        <v>54</v>
      </c>
      <c r="AK28" s="97" t="s">
        <v>84</v>
      </c>
      <c r="AL28" s="42"/>
      <c r="AM28" s="35" t="s">
        <v>50</v>
      </c>
      <c r="AN28" s="36" t="s">
        <v>51</v>
      </c>
      <c r="AO28" s="36">
        <v>1</v>
      </c>
      <c r="AP28" s="37">
        <f t="shared" si="0"/>
        <v>1</v>
      </c>
      <c r="AQ28" s="37">
        <v>2</v>
      </c>
      <c r="AR28" s="38">
        <f t="shared" si="1"/>
        <v>2</v>
      </c>
      <c r="AS28" s="359"/>
      <c r="AT28" s="359"/>
      <c r="AU28" s="359"/>
      <c r="AV28" s="359"/>
      <c r="AW28" s="359"/>
      <c r="AX28" s="359"/>
      <c r="AY28" s="359"/>
      <c r="AZ28" s="359"/>
      <c r="BA28" s="359"/>
      <c r="BB28" s="359"/>
      <c r="BC28" s="359"/>
      <c r="BD28" s="359"/>
      <c r="BE28" s="359"/>
      <c r="BF28" s="359"/>
      <c r="BG28" s="359"/>
      <c r="BH28" s="359"/>
      <c r="BI28" s="359"/>
      <c r="BJ28" s="359"/>
      <c r="BK28" s="359"/>
      <c r="BL28" s="359"/>
      <c r="BM28" s="359"/>
      <c r="BN28" s="359"/>
      <c r="BO28" s="359"/>
      <c r="BP28" s="359"/>
      <c r="BQ28" s="359"/>
      <c r="BR28" s="359"/>
    </row>
    <row r="29" spans="1:70">
      <c r="A29" s="99" t="s">
        <v>20</v>
      </c>
      <c r="B29" s="30"/>
      <c r="C29" s="30"/>
      <c r="D29" s="33"/>
      <c r="E29" s="65" t="s">
        <v>52</v>
      </c>
      <c r="F29" s="33"/>
      <c r="G29" s="33"/>
      <c r="H29" s="33"/>
      <c r="I29" s="30"/>
      <c r="J29" s="30"/>
      <c r="K29" s="65"/>
      <c r="L29" s="65"/>
      <c r="M29" s="65"/>
      <c r="N29" s="65"/>
      <c r="O29" s="65"/>
      <c r="P29" s="30"/>
      <c r="Q29" s="30"/>
      <c r="R29" s="65"/>
      <c r="S29" s="65"/>
      <c r="T29" s="65"/>
      <c r="U29" s="65"/>
      <c r="V29" s="65"/>
      <c r="W29" s="65" t="s">
        <v>52</v>
      </c>
      <c r="X29" s="65" t="s">
        <v>52</v>
      </c>
      <c r="Y29" s="65" t="s">
        <v>52</v>
      </c>
      <c r="Z29" s="65" t="s">
        <v>52</v>
      </c>
      <c r="AA29" s="65" t="s">
        <v>52</v>
      </c>
      <c r="AB29" s="65" t="s">
        <v>52</v>
      </c>
      <c r="AC29" s="65" t="s">
        <v>52</v>
      </c>
      <c r="AD29" s="30"/>
      <c r="AE29" s="30"/>
      <c r="AF29" s="65" t="s">
        <v>52</v>
      </c>
      <c r="AG29" s="42"/>
      <c r="AH29" s="48" t="s">
        <v>85</v>
      </c>
      <c r="AI29" s="30" t="s">
        <v>46</v>
      </c>
      <c r="AJ29" s="44"/>
      <c r="AK29" s="45"/>
      <c r="AL29" s="42"/>
      <c r="AM29" s="35" t="s">
        <v>27</v>
      </c>
      <c r="AN29" s="36" t="s">
        <v>49</v>
      </c>
      <c r="AO29" s="36">
        <v>1</v>
      </c>
      <c r="AP29" s="37">
        <f t="shared" si="0"/>
        <v>2</v>
      </c>
      <c r="AQ29" s="37">
        <v>0</v>
      </c>
      <c r="AR29" s="38">
        <f t="shared" si="1"/>
        <v>2</v>
      </c>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row>
    <row r="30" spans="1:70">
      <c r="A30" s="99" t="s">
        <v>43</v>
      </c>
      <c r="B30" s="65"/>
      <c r="C30" s="65"/>
      <c r="D30" s="33"/>
      <c r="E30" s="33"/>
      <c r="F30" s="33"/>
      <c r="G30" s="33"/>
      <c r="H30" s="33"/>
      <c r="I30" s="65" t="s">
        <v>55</v>
      </c>
      <c r="J30" s="65" t="s">
        <v>55</v>
      </c>
      <c r="K30" s="65" t="s">
        <v>55</v>
      </c>
      <c r="L30" s="65" t="s">
        <v>55</v>
      </c>
      <c r="M30" s="65" t="s">
        <v>55</v>
      </c>
      <c r="N30" s="65" t="s">
        <v>55</v>
      </c>
      <c r="O30" s="65" t="s">
        <v>55</v>
      </c>
      <c r="P30" s="65" t="s">
        <v>55</v>
      </c>
      <c r="Q30" s="65" t="s">
        <v>55</v>
      </c>
      <c r="R30" s="65"/>
      <c r="S30" s="65"/>
      <c r="T30" s="65"/>
      <c r="U30" s="65"/>
      <c r="V30" s="65"/>
      <c r="W30" s="30"/>
      <c r="X30" s="30"/>
      <c r="Y30" s="65"/>
      <c r="Z30" s="65"/>
      <c r="AA30" s="65"/>
      <c r="AB30" s="65"/>
      <c r="AC30" s="65"/>
      <c r="AD30" s="30"/>
      <c r="AE30" s="30"/>
      <c r="AF30" s="65"/>
      <c r="AG30" s="42"/>
      <c r="AH30" s="32" t="s">
        <v>86</v>
      </c>
      <c r="AI30" s="33" t="s">
        <v>51</v>
      </c>
      <c r="AJ30" s="33" t="s">
        <v>43</v>
      </c>
      <c r="AK30" s="97" t="s">
        <v>22</v>
      </c>
      <c r="AL30" s="42"/>
      <c r="AM30" s="35" t="s">
        <v>26</v>
      </c>
      <c r="AN30" s="36" t="s">
        <v>54</v>
      </c>
      <c r="AO30" s="36">
        <v>1</v>
      </c>
      <c r="AP30" s="37">
        <f t="shared" si="0"/>
        <v>2</v>
      </c>
      <c r="AQ30" s="37">
        <v>2</v>
      </c>
      <c r="AR30" s="38">
        <f t="shared" si="1"/>
        <v>4</v>
      </c>
      <c r="AS30" s="359"/>
      <c r="AT30" s="359"/>
      <c r="AU30" s="359"/>
      <c r="AV30" s="359"/>
      <c r="AW30" s="359"/>
      <c r="AX30" s="359"/>
      <c r="AY30" s="359"/>
      <c r="AZ30" s="359"/>
      <c r="BA30" s="359"/>
      <c r="BB30" s="359"/>
      <c r="BC30" s="359"/>
      <c r="BD30" s="359"/>
      <c r="BE30" s="359"/>
      <c r="BF30" s="359"/>
      <c r="BG30" s="359"/>
      <c r="BH30" s="359"/>
      <c r="BI30" s="359"/>
      <c r="BJ30" s="359"/>
      <c r="BK30" s="359"/>
      <c r="BL30" s="359"/>
      <c r="BM30" s="359"/>
      <c r="BN30" s="359"/>
      <c r="BO30" s="359"/>
      <c r="BP30" s="359"/>
      <c r="BQ30" s="359"/>
      <c r="BR30" s="359"/>
    </row>
    <row r="31" spans="1:70" ht="16" thickBot="1">
      <c r="A31" s="99" t="s">
        <v>21</v>
      </c>
      <c r="B31" s="65"/>
      <c r="C31" s="65"/>
      <c r="D31" s="33"/>
      <c r="E31" s="33"/>
      <c r="F31" s="33"/>
      <c r="G31" s="33"/>
      <c r="H31" s="33"/>
      <c r="I31" s="65" t="s">
        <v>55</v>
      </c>
      <c r="J31" s="65" t="s">
        <v>55</v>
      </c>
      <c r="K31" s="65" t="s">
        <v>55</v>
      </c>
      <c r="L31" s="65" t="s">
        <v>55</v>
      </c>
      <c r="M31" s="65" t="s">
        <v>55</v>
      </c>
      <c r="N31" s="65" t="s">
        <v>55</v>
      </c>
      <c r="O31" s="65" t="s">
        <v>55</v>
      </c>
      <c r="P31" s="65" t="s">
        <v>55</v>
      </c>
      <c r="Q31" s="65" t="s">
        <v>55</v>
      </c>
      <c r="R31" s="65" t="s">
        <v>55</v>
      </c>
      <c r="S31" s="65" t="s">
        <v>55</v>
      </c>
      <c r="T31" s="65" t="s">
        <v>55</v>
      </c>
      <c r="U31" s="65" t="s">
        <v>55</v>
      </c>
      <c r="V31" s="65" t="s">
        <v>55</v>
      </c>
      <c r="W31" s="65" t="s">
        <v>55</v>
      </c>
      <c r="X31" s="65" t="s">
        <v>55</v>
      </c>
      <c r="Y31" s="33"/>
      <c r="Z31" s="33"/>
      <c r="AA31" s="33"/>
      <c r="AB31" s="33"/>
      <c r="AC31" s="33"/>
      <c r="AD31" s="30"/>
      <c r="AE31" s="30"/>
      <c r="AF31" s="33"/>
      <c r="AG31" s="42"/>
      <c r="AH31" s="48" t="s">
        <v>87</v>
      </c>
      <c r="AI31" s="30" t="s">
        <v>43</v>
      </c>
      <c r="AJ31" s="44"/>
      <c r="AK31" s="45"/>
      <c r="AL31" s="42"/>
      <c r="AM31" s="69" t="s">
        <v>16</v>
      </c>
      <c r="AN31" s="70" t="s">
        <v>48</v>
      </c>
      <c r="AO31" s="70">
        <v>0</v>
      </c>
      <c r="AP31" s="70">
        <f t="shared" si="0"/>
        <v>1</v>
      </c>
      <c r="AQ31" s="71">
        <v>0</v>
      </c>
      <c r="AR31" s="72">
        <f t="shared" si="1"/>
        <v>0</v>
      </c>
      <c r="AS31" s="359"/>
      <c r="AT31" s="359"/>
      <c r="AU31" s="359"/>
      <c r="AV31" s="359"/>
      <c r="AW31" s="359"/>
      <c r="AX31" s="359"/>
      <c r="AY31" s="359"/>
      <c r="AZ31" s="359"/>
      <c r="BA31" s="359"/>
      <c r="BB31" s="359"/>
      <c r="BC31" s="359"/>
      <c r="BD31" s="359"/>
      <c r="BE31" s="359"/>
      <c r="BF31" s="359"/>
      <c r="BG31" s="359"/>
      <c r="BH31" s="359"/>
      <c r="BI31" s="359"/>
      <c r="BJ31" s="359"/>
      <c r="BK31" s="359"/>
      <c r="BL31" s="359"/>
      <c r="BM31" s="359"/>
      <c r="BN31" s="359"/>
      <c r="BO31" s="359"/>
      <c r="BP31" s="359"/>
      <c r="BQ31" s="359"/>
      <c r="BR31" s="359"/>
    </row>
    <row r="32" spans="1:70" ht="17" thickTop="1" thickBot="1">
      <c r="A32" s="99" t="s">
        <v>51</v>
      </c>
      <c r="B32" s="30"/>
      <c r="C32" s="30"/>
      <c r="D32" s="33"/>
      <c r="E32" s="33"/>
      <c r="F32" s="33"/>
      <c r="G32" s="33"/>
      <c r="H32" s="33"/>
      <c r="I32" s="65"/>
      <c r="J32" s="65"/>
      <c r="K32" s="65"/>
      <c r="L32" s="65"/>
      <c r="M32" s="33"/>
      <c r="N32" s="33"/>
      <c r="O32" s="33"/>
      <c r="P32" s="30"/>
      <c r="Q32" s="30"/>
      <c r="R32" s="33"/>
      <c r="S32" s="33"/>
      <c r="T32" s="33"/>
      <c r="U32" s="33"/>
      <c r="V32" s="33"/>
      <c r="W32" s="30"/>
      <c r="X32" s="30"/>
      <c r="Y32" s="33"/>
      <c r="Z32" s="33"/>
      <c r="AA32" s="33"/>
      <c r="AB32" s="33"/>
      <c r="AC32" s="33"/>
      <c r="AD32" s="30"/>
      <c r="AE32" s="30"/>
      <c r="AF32" s="33"/>
      <c r="AG32" s="42"/>
      <c r="AH32" s="100">
        <v>44074</v>
      </c>
      <c r="AI32" s="74" t="s">
        <v>22</v>
      </c>
      <c r="AJ32" s="74" t="s">
        <v>54</v>
      </c>
      <c r="AK32" s="101" t="s">
        <v>33</v>
      </c>
      <c r="AL32" s="42"/>
      <c r="AM32" s="102"/>
      <c r="AN32" s="102" t="s">
        <v>62</v>
      </c>
      <c r="AO32" s="102">
        <v>2</v>
      </c>
      <c r="AP32" s="36">
        <f t="shared" si="0"/>
        <v>5</v>
      </c>
      <c r="AQ32" s="102"/>
      <c r="AR32" s="102"/>
      <c r="AS32" s="359"/>
      <c r="AT32" s="359"/>
      <c r="AU32" s="359"/>
      <c r="AV32" s="359"/>
      <c r="AW32" s="359"/>
      <c r="AX32" s="359"/>
      <c r="AY32" s="359"/>
      <c r="AZ32" s="359"/>
      <c r="BA32" s="359"/>
      <c r="BB32" s="359"/>
      <c r="BC32" s="359"/>
      <c r="BD32" s="359"/>
      <c r="BE32" s="359"/>
      <c r="BF32" s="359"/>
      <c r="BG32" s="359"/>
      <c r="BH32" s="359"/>
      <c r="BI32" s="359"/>
      <c r="BJ32" s="359"/>
      <c r="BK32" s="359"/>
      <c r="BL32" s="359"/>
      <c r="BM32" s="359"/>
      <c r="BN32" s="359"/>
      <c r="BO32" s="359"/>
      <c r="BP32" s="359"/>
      <c r="BQ32" s="359"/>
      <c r="BR32" s="359"/>
    </row>
    <row r="33" spans="1:61" ht="16" thickTop="1">
      <c r="A33" s="99" t="s">
        <v>49</v>
      </c>
      <c r="B33" s="30"/>
      <c r="C33" s="30"/>
      <c r="D33" s="33"/>
      <c r="E33" s="33"/>
      <c r="F33" s="33"/>
      <c r="G33" s="33"/>
      <c r="H33" s="33"/>
      <c r="I33" s="30"/>
      <c r="J33" s="30"/>
      <c r="K33" s="33"/>
      <c r="L33" s="33"/>
      <c r="M33" s="33"/>
      <c r="N33" s="33"/>
      <c r="O33" s="33"/>
      <c r="P33" s="30"/>
      <c r="Q33" s="30"/>
      <c r="R33" s="33"/>
      <c r="S33" s="33"/>
      <c r="T33" s="33"/>
      <c r="U33" s="33"/>
      <c r="V33" s="33"/>
      <c r="W33" s="30"/>
      <c r="X33" s="30"/>
      <c r="Y33" s="33"/>
      <c r="Z33" s="33"/>
      <c r="AA33" s="33"/>
      <c r="AB33" s="33"/>
      <c r="AC33" s="33"/>
      <c r="AD33" s="30"/>
      <c r="AE33" s="30"/>
      <c r="AF33" s="33"/>
      <c r="AG33" s="42"/>
      <c r="AH33" s="42"/>
      <c r="AI33" s="42"/>
      <c r="AJ33" s="42"/>
      <c r="AK33" s="42"/>
      <c r="AL33" s="42"/>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row>
    <row r="34" spans="1:61">
      <c r="A34" s="99" t="s">
        <v>48</v>
      </c>
      <c r="B34" s="65" t="s">
        <v>55</v>
      </c>
      <c r="C34" s="65" t="s">
        <v>55</v>
      </c>
      <c r="D34" s="65" t="s">
        <v>55</v>
      </c>
      <c r="E34" s="65" t="s">
        <v>55</v>
      </c>
      <c r="F34" s="65" t="s">
        <v>55</v>
      </c>
      <c r="G34" s="65" t="s">
        <v>55</v>
      </c>
      <c r="H34" s="65" t="s">
        <v>55</v>
      </c>
      <c r="I34" s="65" t="s">
        <v>55</v>
      </c>
      <c r="J34" s="65" t="s">
        <v>55</v>
      </c>
      <c r="K34" s="65" t="s">
        <v>55</v>
      </c>
      <c r="L34" s="65" t="s">
        <v>55</v>
      </c>
      <c r="M34" s="65" t="s">
        <v>55</v>
      </c>
      <c r="N34" s="65" t="s">
        <v>55</v>
      </c>
      <c r="O34" s="65" t="s">
        <v>55</v>
      </c>
      <c r="P34" s="65" t="s">
        <v>55</v>
      </c>
      <c r="Q34" s="65" t="s">
        <v>55</v>
      </c>
      <c r="R34" s="33"/>
      <c r="S34" s="33"/>
      <c r="T34" s="33"/>
      <c r="U34" s="33"/>
      <c r="V34" s="33"/>
      <c r="W34" s="30"/>
      <c r="X34" s="30"/>
      <c r="Y34" s="65"/>
      <c r="Z34" s="65"/>
      <c r="AA34" s="65"/>
      <c r="AB34" s="65"/>
      <c r="AC34" s="65"/>
      <c r="AD34" s="30"/>
      <c r="AE34" s="30"/>
      <c r="AF34" s="33"/>
      <c r="AG34" s="42"/>
      <c r="AH34" s="42"/>
      <c r="AI34" s="42"/>
      <c r="AJ34" s="42"/>
      <c r="AK34" s="42"/>
      <c r="AL34" s="42"/>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row>
    <row r="35" spans="1:61">
      <c r="A35" s="99" t="s">
        <v>54</v>
      </c>
      <c r="B35" s="30"/>
      <c r="C35" s="30"/>
      <c r="D35" s="65"/>
      <c r="E35" s="65"/>
      <c r="F35" s="65"/>
      <c r="G35" s="65"/>
      <c r="H35" s="65"/>
      <c r="I35" s="65" t="s">
        <v>44</v>
      </c>
      <c r="J35" s="65" t="s">
        <v>44</v>
      </c>
      <c r="K35" s="65" t="s">
        <v>52</v>
      </c>
      <c r="L35" s="65"/>
      <c r="M35" s="65"/>
      <c r="N35" s="65"/>
      <c r="O35" s="65"/>
      <c r="P35" s="30"/>
      <c r="Q35" s="30"/>
      <c r="R35" s="33"/>
      <c r="S35" s="33"/>
      <c r="T35" s="33"/>
      <c r="U35" s="33"/>
      <c r="V35" s="33"/>
      <c r="W35" s="30"/>
      <c r="X35" s="30"/>
      <c r="Y35" s="33"/>
      <c r="Z35" s="33"/>
      <c r="AA35" s="33"/>
      <c r="AB35" s="33"/>
      <c r="AC35" s="33"/>
      <c r="AD35" s="30"/>
      <c r="AE35" s="30"/>
      <c r="AF35" s="65"/>
      <c r="AG35" s="42"/>
      <c r="AH35" s="42"/>
      <c r="AI35" s="42"/>
      <c r="AJ35" s="42"/>
      <c r="AK35" s="42"/>
      <c r="AL35" s="42"/>
      <c r="AM35" s="359"/>
      <c r="AN35" s="359"/>
      <c r="AO35" s="359"/>
      <c r="AP35" s="359"/>
      <c r="AQ35" s="359"/>
      <c r="AR35" s="359"/>
      <c r="AS35" s="359"/>
      <c r="AT35" s="359"/>
      <c r="AU35" s="359"/>
      <c r="AV35" s="359"/>
      <c r="AW35" s="359"/>
      <c r="AX35" s="359"/>
      <c r="AY35" s="359"/>
      <c r="AZ35" s="359"/>
      <c r="BA35" s="359"/>
      <c r="BB35" s="359"/>
      <c r="BC35" s="359"/>
      <c r="BD35" s="359"/>
      <c r="BE35" s="359"/>
      <c r="BF35" s="359"/>
      <c r="BG35" s="359"/>
      <c r="BH35" s="359"/>
      <c r="BI35" s="359"/>
    </row>
    <row r="36" spans="1:61">
      <c r="A36" s="359"/>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M36" s="359"/>
      <c r="AN36" s="359"/>
      <c r="AO36" s="359"/>
      <c r="AP36" s="359"/>
      <c r="AQ36" s="359"/>
      <c r="AR36" s="359"/>
      <c r="AS36" s="359"/>
      <c r="AT36" s="359"/>
      <c r="AU36" s="359"/>
      <c r="AV36" s="359"/>
      <c r="AW36" s="359"/>
      <c r="AX36" s="359"/>
      <c r="AY36" s="359"/>
      <c r="AZ36" s="359"/>
      <c r="BA36" s="359"/>
      <c r="BB36" s="359"/>
      <c r="BC36" s="359"/>
      <c r="BD36" s="359"/>
      <c r="BE36" s="359"/>
      <c r="BF36" s="359"/>
      <c r="BG36" s="359"/>
      <c r="BH36" s="359"/>
      <c r="BI36" s="359"/>
    </row>
    <row r="37" spans="1:61">
      <c r="A37" s="35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M37" s="359"/>
      <c r="AN37" s="359"/>
      <c r="AO37" s="359"/>
      <c r="AP37" s="359"/>
      <c r="AQ37" s="359"/>
      <c r="AR37" s="359"/>
      <c r="AS37" s="359"/>
      <c r="AT37" s="359"/>
      <c r="AU37" s="359"/>
      <c r="AV37" s="359"/>
      <c r="AW37" s="359"/>
      <c r="AX37" s="359"/>
      <c r="AY37" s="359"/>
      <c r="AZ37" s="359"/>
      <c r="BA37" s="359"/>
      <c r="BB37" s="359"/>
      <c r="BC37" s="359"/>
      <c r="BD37" s="359"/>
      <c r="BE37" s="359"/>
      <c r="BF37" s="359"/>
      <c r="BG37" s="359"/>
      <c r="BH37" s="359"/>
      <c r="BI37" s="359"/>
    </row>
    <row r="38" spans="1:61">
      <c r="A38" s="35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row>
    <row r="39" spans="1:61" ht="16" thickBot="1">
      <c r="A39" s="35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row>
    <row r="40" spans="1:61" ht="17" thickTop="1" thickBot="1">
      <c r="A40" s="4" t="s">
        <v>88</v>
      </c>
      <c r="B40" s="8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6"/>
      <c r="AF40" s="359"/>
      <c r="AM40" s="8"/>
      <c r="AN40" s="9" t="s">
        <v>1</v>
      </c>
      <c r="AO40" s="9"/>
      <c r="AP40" s="10"/>
      <c r="AQ40" s="10"/>
      <c r="AR40" s="11"/>
      <c r="AS40" s="359"/>
      <c r="AT40" s="359"/>
      <c r="AU40" s="359"/>
      <c r="AV40" s="359"/>
      <c r="AW40" s="359"/>
      <c r="AX40" s="359"/>
      <c r="AY40" s="359"/>
      <c r="AZ40" s="359"/>
      <c r="BA40" s="359"/>
      <c r="BB40" s="359"/>
      <c r="BC40" s="359"/>
      <c r="BD40" s="359"/>
      <c r="BE40" s="359"/>
      <c r="BF40" s="359"/>
      <c r="BG40" s="359"/>
      <c r="BH40" s="359"/>
      <c r="BI40" s="359"/>
    </row>
    <row r="41" spans="1:61" s="92" customFormat="1" ht="66" thickTop="1" thickBot="1">
      <c r="A41" s="85"/>
      <c r="B41" s="87">
        <v>1</v>
      </c>
      <c r="C41" s="87">
        <v>2</v>
      </c>
      <c r="D41" s="87">
        <v>3</v>
      </c>
      <c r="E41" s="87">
        <v>4</v>
      </c>
      <c r="F41" s="86">
        <v>5</v>
      </c>
      <c r="G41" s="86">
        <v>6</v>
      </c>
      <c r="H41" s="103">
        <v>7</v>
      </c>
      <c r="I41" s="87">
        <v>8</v>
      </c>
      <c r="J41" s="87">
        <v>9</v>
      </c>
      <c r="K41" s="87">
        <v>10</v>
      </c>
      <c r="L41" s="87">
        <v>11</v>
      </c>
      <c r="M41" s="86">
        <v>12</v>
      </c>
      <c r="N41" s="86">
        <v>13</v>
      </c>
      <c r="O41" s="87">
        <v>14</v>
      </c>
      <c r="P41" s="87">
        <v>15</v>
      </c>
      <c r="Q41" s="87">
        <v>16</v>
      </c>
      <c r="R41" s="87">
        <v>17</v>
      </c>
      <c r="S41" s="87">
        <v>18</v>
      </c>
      <c r="T41" s="86">
        <v>19</v>
      </c>
      <c r="U41" s="86">
        <v>20</v>
      </c>
      <c r="V41" s="87">
        <v>21</v>
      </c>
      <c r="W41" s="87">
        <v>22</v>
      </c>
      <c r="X41" s="87">
        <v>23</v>
      </c>
      <c r="Y41" s="87">
        <v>24</v>
      </c>
      <c r="Z41" s="87">
        <v>25</v>
      </c>
      <c r="AA41" s="86">
        <v>26</v>
      </c>
      <c r="AB41" s="86">
        <v>27</v>
      </c>
      <c r="AC41" s="87">
        <v>28</v>
      </c>
      <c r="AD41" s="87">
        <v>29</v>
      </c>
      <c r="AE41" s="88">
        <v>30</v>
      </c>
      <c r="AF41" s="2"/>
      <c r="AG41" s="2"/>
      <c r="AH41" s="104" t="s">
        <v>89</v>
      </c>
      <c r="AI41" s="90" t="s">
        <v>3</v>
      </c>
      <c r="AJ41" s="90" t="s">
        <v>4</v>
      </c>
      <c r="AK41" s="91" t="s">
        <v>5</v>
      </c>
      <c r="AL41" s="2"/>
      <c r="AM41" s="21"/>
      <c r="AN41" s="22" t="s">
        <v>6</v>
      </c>
      <c r="AO41" s="23" t="s">
        <v>7</v>
      </c>
      <c r="AP41" s="24" t="s">
        <v>8</v>
      </c>
      <c r="AQ41" s="24" t="s">
        <v>9</v>
      </c>
      <c r="AR41" s="25" t="s">
        <v>10</v>
      </c>
      <c r="AS41" s="2"/>
      <c r="AT41" s="2"/>
      <c r="AU41" s="2"/>
      <c r="AV41" s="2"/>
      <c r="AW41" s="2"/>
      <c r="AX41" s="2"/>
      <c r="AY41" s="2"/>
      <c r="AZ41" s="2"/>
      <c r="BA41" s="2"/>
      <c r="BB41" s="2"/>
      <c r="BC41" s="2"/>
      <c r="BD41" s="2"/>
      <c r="BE41" s="2"/>
      <c r="BF41" s="2"/>
      <c r="BG41" s="2"/>
      <c r="BH41" s="2"/>
      <c r="BI41" s="2"/>
    </row>
    <row r="42" spans="1:61" ht="16" thickTop="1">
      <c r="A42" s="93" t="s">
        <v>11</v>
      </c>
      <c r="B42" s="94" t="s">
        <v>14</v>
      </c>
      <c r="C42" s="94" t="s">
        <v>14</v>
      </c>
      <c r="D42" s="94" t="s">
        <v>14</v>
      </c>
      <c r="E42" s="94" t="s">
        <v>14</v>
      </c>
      <c r="F42" s="68" t="s">
        <v>17</v>
      </c>
      <c r="G42" s="68" t="s">
        <v>17</v>
      </c>
      <c r="H42" s="105" t="s">
        <v>26</v>
      </c>
      <c r="I42" s="33" t="s">
        <v>26</v>
      </c>
      <c r="J42" s="33" t="s">
        <v>26</v>
      </c>
      <c r="K42" s="33" t="s">
        <v>26</v>
      </c>
      <c r="L42" s="33" t="s">
        <v>26</v>
      </c>
      <c r="M42" s="30" t="s">
        <v>18</v>
      </c>
      <c r="N42" s="30" t="s">
        <v>18</v>
      </c>
      <c r="O42" s="42" t="s">
        <v>16</v>
      </c>
      <c r="P42" s="42" t="s">
        <v>16</v>
      </c>
      <c r="Q42" s="42" t="s">
        <v>16</v>
      </c>
      <c r="R42" s="2" t="s">
        <v>16</v>
      </c>
      <c r="S42" s="2" t="s">
        <v>16</v>
      </c>
      <c r="T42" s="68" t="s">
        <v>13</v>
      </c>
      <c r="U42" s="68" t="s">
        <v>13</v>
      </c>
      <c r="V42" s="94" t="s">
        <v>28</v>
      </c>
      <c r="W42" s="94" t="s">
        <v>28</v>
      </c>
      <c r="X42" s="94" t="s">
        <v>28</v>
      </c>
      <c r="Y42" s="94" t="s">
        <v>28</v>
      </c>
      <c r="Z42" s="94" t="s">
        <v>28</v>
      </c>
      <c r="AA42" s="30" t="s">
        <v>66</v>
      </c>
      <c r="AB42" s="30" t="s">
        <v>66</v>
      </c>
      <c r="AC42" s="94" t="s">
        <v>12</v>
      </c>
      <c r="AD42" s="94" t="s">
        <v>12</v>
      </c>
      <c r="AE42" s="95" t="s">
        <v>12</v>
      </c>
      <c r="AF42" s="2"/>
      <c r="AH42" s="96" t="s">
        <v>90</v>
      </c>
      <c r="AI42" s="41" t="s">
        <v>22</v>
      </c>
      <c r="AJ42" s="33" t="s">
        <v>54</v>
      </c>
      <c r="AK42" s="55" t="s">
        <v>33</v>
      </c>
      <c r="AM42" s="35" t="s">
        <v>14</v>
      </c>
      <c r="AN42" s="36" t="s">
        <v>23</v>
      </c>
      <c r="AO42" s="36">
        <v>3</v>
      </c>
      <c r="AP42" s="37">
        <f>AO42+AP23</f>
        <v>9</v>
      </c>
      <c r="AQ42" s="37">
        <v>0</v>
      </c>
      <c r="AR42" s="38">
        <f>AQ42+AR23</f>
        <v>0</v>
      </c>
      <c r="AS42" s="2"/>
      <c r="AT42" s="2"/>
      <c r="AU42" s="2"/>
      <c r="AV42" s="2"/>
      <c r="AW42" s="2"/>
      <c r="AX42" s="2"/>
      <c r="AY42" s="2"/>
      <c r="AZ42" s="2"/>
      <c r="BA42" s="2"/>
      <c r="BB42" s="2"/>
      <c r="BC42" s="2"/>
      <c r="BD42" s="2"/>
      <c r="BE42" s="2"/>
      <c r="BF42" s="2"/>
      <c r="BG42" s="2"/>
      <c r="BH42" s="2"/>
      <c r="BI42" s="2"/>
    </row>
    <row r="43" spans="1:61">
      <c r="A43" s="21" t="s">
        <v>24</v>
      </c>
      <c r="B43" s="416" t="s">
        <v>25</v>
      </c>
      <c r="C43" s="416" t="s">
        <v>25</v>
      </c>
      <c r="D43" s="416" t="s">
        <v>25</v>
      </c>
      <c r="E43" s="416" t="s">
        <v>25</v>
      </c>
      <c r="F43" s="30"/>
      <c r="G43" s="30"/>
      <c r="H43" s="39" t="s">
        <v>26</v>
      </c>
      <c r="I43" s="33" t="s">
        <v>12</v>
      </c>
      <c r="J43" s="33" t="s">
        <v>12</v>
      </c>
      <c r="K43" s="33" t="s">
        <v>12</v>
      </c>
      <c r="L43" s="33" t="s">
        <v>12</v>
      </c>
      <c r="M43" s="30"/>
      <c r="N43" s="30"/>
      <c r="O43" s="33" t="s">
        <v>12</v>
      </c>
      <c r="P43" s="33" t="s">
        <v>12</v>
      </c>
      <c r="Q43" s="33" t="s">
        <v>12</v>
      </c>
      <c r="R43" s="33" t="s">
        <v>12</v>
      </c>
      <c r="S43" s="33" t="s">
        <v>12</v>
      </c>
      <c r="T43" s="30"/>
      <c r="U43" s="30"/>
      <c r="V43" s="33" t="s">
        <v>50</v>
      </c>
      <c r="W43" s="33" t="s">
        <v>50</v>
      </c>
      <c r="X43" s="33" t="s">
        <v>50</v>
      </c>
      <c r="Y43" s="33" t="s">
        <v>73</v>
      </c>
      <c r="Z43" s="33" t="s">
        <v>73</v>
      </c>
      <c r="AA43" s="30"/>
      <c r="AB43" s="30"/>
      <c r="AC43" s="33" t="s">
        <v>14</v>
      </c>
      <c r="AD43" s="33" t="s">
        <v>14</v>
      </c>
      <c r="AE43" s="34" t="s">
        <v>14</v>
      </c>
      <c r="AF43" s="359"/>
      <c r="AH43" s="48" t="s">
        <v>91</v>
      </c>
      <c r="AI43" s="30" t="s">
        <v>54</v>
      </c>
      <c r="AJ43" s="44"/>
      <c r="AK43" s="45"/>
      <c r="AM43" s="35" t="s">
        <v>29</v>
      </c>
      <c r="AN43" s="36" t="s">
        <v>30</v>
      </c>
      <c r="AO43" s="36">
        <v>1</v>
      </c>
      <c r="AP43" s="37">
        <f t="shared" ref="AP43:AP51" si="2">AO43+AP24</f>
        <v>1</v>
      </c>
      <c r="AQ43" s="37">
        <v>0</v>
      </c>
      <c r="AR43" s="38">
        <f t="shared" ref="AR43:AR50" si="3">AQ43+AR24</f>
        <v>0</v>
      </c>
      <c r="AS43" s="359"/>
      <c r="AT43" s="359"/>
      <c r="AU43" s="359"/>
      <c r="AV43" s="359"/>
      <c r="AW43" s="359"/>
      <c r="AX43" s="359"/>
      <c r="AY43" s="359"/>
      <c r="AZ43" s="359"/>
      <c r="BA43" s="359"/>
      <c r="BB43" s="359"/>
      <c r="BC43" s="359"/>
      <c r="BD43" s="359"/>
      <c r="BE43" s="359"/>
      <c r="BF43" s="359"/>
      <c r="BG43" s="359"/>
      <c r="BH43" s="359"/>
      <c r="BI43" s="359"/>
    </row>
    <row r="44" spans="1:61">
      <c r="A44" s="21" t="s">
        <v>31</v>
      </c>
      <c r="B44" s="46" t="s">
        <v>33</v>
      </c>
      <c r="C44" s="33"/>
      <c r="D44" s="33"/>
      <c r="E44" s="33"/>
      <c r="F44" s="30"/>
      <c r="G44" s="30"/>
      <c r="H44" s="39"/>
      <c r="I44" s="41" t="s">
        <v>32</v>
      </c>
      <c r="J44" s="41" t="s">
        <v>32</v>
      </c>
      <c r="K44" s="41" t="s">
        <v>32</v>
      </c>
      <c r="L44" s="41" t="s">
        <v>32</v>
      </c>
      <c r="M44" s="30"/>
      <c r="N44" s="30"/>
      <c r="O44" s="106" t="s">
        <v>73</v>
      </c>
      <c r="P44" s="106" t="s">
        <v>73</v>
      </c>
      <c r="Q44" s="106" t="s">
        <v>73</v>
      </c>
      <c r="R44" s="106" t="s">
        <v>73</v>
      </c>
      <c r="S44" s="106" t="s">
        <v>73</v>
      </c>
      <c r="T44" s="30"/>
      <c r="U44" s="30"/>
      <c r="V44" s="41" t="s">
        <v>32</v>
      </c>
      <c r="W44" s="41" t="s">
        <v>32</v>
      </c>
      <c r="X44" s="41" t="s">
        <v>32</v>
      </c>
      <c r="Y44" s="41" t="s">
        <v>32</v>
      </c>
      <c r="Z44" s="41" t="s">
        <v>32</v>
      </c>
      <c r="AA44" s="107"/>
      <c r="AB44" s="30"/>
      <c r="AC44" s="46" t="s">
        <v>33</v>
      </c>
      <c r="AD44" s="46"/>
      <c r="AE44" s="98"/>
      <c r="AF44" s="359"/>
      <c r="AH44" s="43" t="s">
        <v>92</v>
      </c>
      <c r="AI44" s="39" t="s">
        <v>54</v>
      </c>
      <c r="AJ44" s="44"/>
      <c r="AK44" s="45"/>
      <c r="AM44" s="35" t="s">
        <v>12</v>
      </c>
      <c r="AN44" s="36" t="s">
        <v>20</v>
      </c>
      <c r="AO44" s="36">
        <v>2</v>
      </c>
      <c r="AP44" s="37">
        <f t="shared" si="2"/>
        <v>5</v>
      </c>
      <c r="AQ44" s="37">
        <v>2</v>
      </c>
      <c r="AR44" s="38">
        <f t="shared" si="3"/>
        <v>5</v>
      </c>
      <c r="AS44" s="359"/>
      <c r="AT44" s="359"/>
      <c r="AU44" s="359"/>
      <c r="AV44" s="359"/>
      <c r="AW44" s="359"/>
      <c r="AX44" s="359"/>
      <c r="AY44" s="359"/>
      <c r="AZ44" s="359"/>
      <c r="BA44" s="359"/>
      <c r="BB44" s="359"/>
      <c r="BC44" s="359"/>
      <c r="BD44" s="359"/>
      <c r="BE44" s="359"/>
      <c r="BF44" s="359"/>
      <c r="BG44" s="359"/>
      <c r="BH44" s="359"/>
      <c r="BI44" s="359"/>
    </row>
    <row r="45" spans="1:61" ht="16" thickBot="1">
      <c r="A45" s="49" t="s">
        <v>35</v>
      </c>
      <c r="B45" s="50"/>
      <c r="C45" s="50"/>
      <c r="D45" s="50"/>
      <c r="E45" s="50"/>
      <c r="F45" s="52" t="s">
        <v>76</v>
      </c>
      <c r="G45" s="52" t="s">
        <v>76</v>
      </c>
      <c r="H45" s="52" t="s">
        <v>76</v>
      </c>
      <c r="I45" s="50"/>
      <c r="J45" s="50"/>
      <c r="K45" s="50"/>
      <c r="L45" s="50"/>
      <c r="M45" s="52" t="s">
        <v>40</v>
      </c>
      <c r="N45" s="52" t="s">
        <v>40</v>
      </c>
      <c r="O45" s="50"/>
      <c r="P45" s="50"/>
      <c r="Q45" s="50"/>
      <c r="R45" s="50"/>
      <c r="S45" s="50"/>
      <c r="T45" s="52" t="s">
        <v>77</v>
      </c>
      <c r="U45" s="52" t="s">
        <v>77</v>
      </c>
      <c r="V45" s="50"/>
      <c r="W45" s="50"/>
      <c r="X45" s="50"/>
      <c r="Y45" s="50"/>
      <c r="Z45" s="50"/>
      <c r="AA45" s="52" t="s">
        <v>38</v>
      </c>
      <c r="AB45" s="52" t="s">
        <v>38</v>
      </c>
      <c r="AC45" s="50"/>
      <c r="AD45" s="50"/>
      <c r="AE45" s="54"/>
      <c r="AF45" s="359"/>
      <c r="AH45" s="32" t="s">
        <v>93</v>
      </c>
      <c r="AI45" s="33" t="s">
        <v>54</v>
      </c>
      <c r="AJ45" s="41" t="s">
        <v>20</v>
      </c>
      <c r="AK45" s="97" t="s">
        <v>22</v>
      </c>
      <c r="AM45" s="35" t="s">
        <v>28</v>
      </c>
      <c r="AN45" s="36" t="s">
        <v>43</v>
      </c>
      <c r="AO45" s="36">
        <v>1</v>
      </c>
      <c r="AP45" s="37">
        <f t="shared" si="2"/>
        <v>4</v>
      </c>
      <c r="AQ45" s="37">
        <v>2</v>
      </c>
      <c r="AR45" s="38">
        <f t="shared" si="3"/>
        <v>6</v>
      </c>
      <c r="AS45" s="359"/>
      <c r="AT45" s="359"/>
      <c r="AU45" s="359"/>
      <c r="AV45" s="359"/>
      <c r="AW45" s="359"/>
      <c r="AX45" s="359"/>
      <c r="AY45" s="359"/>
      <c r="AZ45" s="359"/>
      <c r="BA45" s="359"/>
      <c r="BB45" s="359"/>
      <c r="BC45" s="359"/>
      <c r="BD45" s="359"/>
      <c r="BE45" s="359"/>
      <c r="BF45" s="359"/>
      <c r="BG45" s="359"/>
      <c r="BH45" s="359"/>
      <c r="BI45" s="359"/>
    </row>
    <row r="46" spans="1:61" ht="16" thickTop="1">
      <c r="A46" s="108" t="s">
        <v>22</v>
      </c>
      <c r="B46" s="94"/>
      <c r="C46" s="94"/>
      <c r="D46" s="94"/>
      <c r="E46" s="94"/>
      <c r="F46" s="68"/>
      <c r="G46" s="68"/>
      <c r="H46" s="39"/>
      <c r="I46" s="109" t="s">
        <v>44</v>
      </c>
      <c r="J46" s="109" t="s">
        <v>44</v>
      </c>
      <c r="K46" s="109" t="s">
        <v>44</v>
      </c>
      <c r="L46" s="109" t="s">
        <v>44</v>
      </c>
      <c r="M46" s="68"/>
      <c r="N46" s="109" t="s">
        <v>52</v>
      </c>
      <c r="O46" s="109" t="s">
        <v>52</v>
      </c>
      <c r="P46" s="109" t="s">
        <v>52</v>
      </c>
      <c r="Q46" s="109" t="s">
        <v>52</v>
      </c>
      <c r="R46" s="109" t="s">
        <v>52</v>
      </c>
      <c r="S46" s="109" t="s">
        <v>52</v>
      </c>
      <c r="T46" s="109" t="s">
        <v>52</v>
      </c>
      <c r="U46" s="109" t="s">
        <v>52</v>
      </c>
      <c r="V46" s="109" t="s">
        <v>44</v>
      </c>
      <c r="W46" s="109" t="s">
        <v>44</v>
      </c>
      <c r="X46" s="109" t="s">
        <v>44</v>
      </c>
      <c r="Y46" s="109" t="s">
        <v>44</v>
      </c>
      <c r="Z46" s="109" t="s">
        <v>44</v>
      </c>
      <c r="AA46" s="109"/>
      <c r="AB46" s="109"/>
      <c r="AC46" s="65"/>
      <c r="AD46" s="65"/>
      <c r="AE46" s="65"/>
      <c r="AF46" s="359"/>
      <c r="AG46" s="42"/>
      <c r="AH46" s="48" t="s">
        <v>94</v>
      </c>
      <c r="AI46" s="30" t="s">
        <v>49</v>
      </c>
      <c r="AJ46" s="44"/>
      <c r="AK46" s="45"/>
      <c r="AL46" s="42"/>
      <c r="AM46" s="21" t="s">
        <v>25</v>
      </c>
      <c r="AN46" s="33" t="s">
        <v>21</v>
      </c>
      <c r="AO46" s="33">
        <v>0</v>
      </c>
      <c r="AP46" s="37">
        <f t="shared" si="2"/>
        <v>1</v>
      </c>
      <c r="AQ46" s="63">
        <v>0</v>
      </c>
      <c r="AR46" s="38">
        <f t="shared" si="3"/>
        <v>0</v>
      </c>
      <c r="AS46" s="359"/>
      <c r="AT46" s="359"/>
      <c r="AU46" s="359"/>
      <c r="AV46" s="359"/>
      <c r="AW46" s="359"/>
      <c r="AX46" s="359"/>
      <c r="AY46" s="359"/>
      <c r="AZ46" s="359"/>
      <c r="BA46" s="359"/>
      <c r="BB46" s="359"/>
      <c r="BC46" s="359"/>
      <c r="BD46" s="359"/>
      <c r="BE46" s="359"/>
      <c r="BF46" s="359"/>
      <c r="BG46" s="359"/>
      <c r="BH46" s="359"/>
      <c r="BI46" s="359"/>
    </row>
    <row r="47" spans="1:61">
      <c r="A47" s="268" t="s">
        <v>46</v>
      </c>
      <c r="B47" s="33"/>
      <c r="C47" s="33"/>
      <c r="D47" s="33"/>
      <c r="E47" s="33"/>
      <c r="F47" s="30"/>
      <c r="G47" s="30"/>
      <c r="H47" s="39"/>
      <c r="I47" s="33"/>
      <c r="J47" s="33"/>
      <c r="K47" s="33"/>
      <c r="L47" s="33"/>
      <c r="M47" s="30"/>
      <c r="N47" s="30"/>
      <c r="O47" s="65"/>
      <c r="P47" s="65"/>
      <c r="Q47" s="65"/>
      <c r="R47" s="65"/>
      <c r="S47" s="65"/>
      <c r="T47" s="30"/>
      <c r="U47" s="30"/>
      <c r="V47" s="33"/>
      <c r="W47" s="33"/>
      <c r="X47" s="33"/>
      <c r="Y47" s="33"/>
      <c r="Z47" s="33"/>
      <c r="AA47" s="30"/>
      <c r="AB47" s="30"/>
      <c r="AC47" s="33"/>
      <c r="AD47" s="33"/>
      <c r="AE47" s="33"/>
      <c r="AF47" s="359"/>
      <c r="AG47" s="42"/>
      <c r="AH47" s="32" t="s">
        <v>95</v>
      </c>
      <c r="AI47" s="33" t="s">
        <v>48</v>
      </c>
      <c r="AJ47" s="41" t="s">
        <v>20</v>
      </c>
      <c r="AK47" s="34" t="s">
        <v>96</v>
      </c>
      <c r="AL47" s="42"/>
      <c r="AM47" s="35" t="s">
        <v>50</v>
      </c>
      <c r="AN47" s="36" t="s">
        <v>51</v>
      </c>
      <c r="AO47" s="36">
        <v>1</v>
      </c>
      <c r="AP47" s="37">
        <f t="shared" si="2"/>
        <v>2</v>
      </c>
      <c r="AQ47" s="37">
        <v>0</v>
      </c>
      <c r="AR47" s="38">
        <f t="shared" si="3"/>
        <v>2</v>
      </c>
      <c r="AS47" s="359"/>
      <c r="AT47" s="359"/>
      <c r="AU47" s="359"/>
      <c r="AV47" s="359"/>
      <c r="AW47" s="359"/>
      <c r="AX47" s="359"/>
      <c r="AY47" s="359"/>
      <c r="AZ47" s="359"/>
      <c r="BA47" s="359"/>
      <c r="BB47" s="359"/>
      <c r="BC47" s="359"/>
      <c r="BD47" s="359"/>
      <c r="BE47" s="359"/>
      <c r="BF47" s="359"/>
      <c r="BG47" s="359"/>
      <c r="BH47" s="359"/>
      <c r="BI47" s="359"/>
    </row>
    <row r="48" spans="1:61">
      <c r="A48" s="99" t="s">
        <v>20</v>
      </c>
      <c r="B48" s="65" t="s">
        <v>52</v>
      </c>
      <c r="C48" s="33"/>
      <c r="D48" s="33"/>
      <c r="E48" s="33"/>
      <c r="F48" s="65"/>
      <c r="G48" s="65"/>
      <c r="H48" s="65"/>
      <c r="I48" s="65" t="s">
        <v>55</v>
      </c>
      <c r="J48" s="65" t="s">
        <v>55</v>
      </c>
      <c r="K48" s="65" t="s">
        <v>55</v>
      </c>
      <c r="L48" s="65" t="s">
        <v>55</v>
      </c>
      <c r="M48" s="65" t="s">
        <v>55</v>
      </c>
      <c r="N48" s="65" t="s">
        <v>55</v>
      </c>
      <c r="O48" s="65" t="s">
        <v>55</v>
      </c>
      <c r="P48" s="65" t="s">
        <v>55</v>
      </c>
      <c r="Q48" s="65" t="s">
        <v>55</v>
      </c>
      <c r="R48" s="65" t="s">
        <v>55</v>
      </c>
      <c r="S48" s="65" t="s">
        <v>55</v>
      </c>
      <c r="T48" s="65"/>
      <c r="U48" s="65"/>
      <c r="V48" s="65"/>
      <c r="W48" s="65"/>
      <c r="X48" s="65"/>
      <c r="Y48" s="65"/>
      <c r="Z48" s="65"/>
      <c r="AA48" s="30"/>
      <c r="AB48" s="30"/>
      <c r="AC48" s="33"/>
      <c r="AD48" s="33"/>
      <c r="AE48" s="33"/>
      <c r="AF48" s="359"/>
      <c r="AG48" s="42"/>
      <c r="AH48" s="48" t="s">
        <v>97</v>
      </c>
      <c r="AI48" s="30" t="s">
        <v>20</v>
      </c>
      <c r="AJ48" s="44"/>
      <c r="AK48" s="45"/>
      <c r="AL48" s="42"/>
      <c r="AM48" s="35" t="s">
        <v>27</v>
      </c>
      <c r="AN48" s="36" t="s">
        <v>49</v>
      </c>
      <c r="AO48" s="36">
        <v>0</v>
      </c>
      <c r="AP48" s="37">
        <f t="shared" si="2"/>
        <v>2</v>
      </c>
      <c r="AQ48" s="37">
        <v>2</v>
      </c>
      <c r="AR48" s="38">
        <f t="shared" si="3"/>
        <v>4</v>
      </c>
      <c r="AS48" s="359"/>
      <c r="AT48" s="359"/>
      <c r="AU48" s="359"/>
      <c r="AV48" s="359"/>
      <c r="AW48" s="359"/>
      <c r="AX48" s="359"/>
      <c r="AY48" s="359"/>
      <c r="AZ48" s="359"/>
      <c r="BA48" s="359"/>
      <c r="BB48" s="359"/>
      <c r="BC48" s="359"/>
      <c r="BD48" s="359"/>
      <c r="BE48" s="359"/>
      <c r="BF48" s="359"/>
      <c r="BG48" s="359"/>
      <c r="BH48" s="359"/>
      <c r="BI48" s="359"/>
    </row>
    <row r="49" spans="1:44">
      <c r="A49" s="99" t="s">
        <v>43</v>
      </c>
      <c r="B49" s="65"/>
      <c r="C49" s="65"/>
      <c r="D49" s="65"/>
      <c r="E49" s="65"/>
      <c r="F49" s="65" t="s">
        <v>55</v>
      </c>
      <c r="G49" s="65" t="s">
        <v>55</v>
      </c>
      <c r="H49" s="65" t="s">
        <v>55</v>
      </c>
      <c r="I49" s="65" t="s">
        <v>55</v>
      </c>
      <c r="J49" s="65" t="s">
        <v>55</v>
      </c>
      <c r="K49" s="65" t="s">
        <v>55</v>
      </c>
      <c r="L49" s="65" t="s">
        <v>55</v>
      </c>
      <c r="M49" s="65" t="s">
        <v>55</v>
      </c>
      <c r="N49" s="65" t="s">
        <v>55</v>
      </c>
      <c r="O49" s="65" t="s">
        <v>55</v>
      </c>
      <c r="P49" s="65" t="s">
        <v>55</v>
      </c>
      <c r="Q49" s="65" t="s">
        <v>55</v>
      </c>
      <c r="R49" s="65" t="s">
        <v>55</v>
      </c>
      <c r="S49" s="65" t="s">
        <v>55</v>
      </c>
      <c r="T49" s="65" t="s">
        <v>55</v>
      </c>
      <c r="U49" s="65" t="s">
        <v>55</v>
      </c>
      <c r="V49" s="65" t="s">
        <v>55</v>
      </c>
      <c r="W49" s="65" t="s">
        <v>55</v>
      </c>
      <c r="X49" s="65" t="s">
        <v>55</v>
      </c>
      <c r="Y49" s="65" t="s">
        <v>55</v>
      </c>
      <c r="Z49" s="65" t="s">
        <v>55</v>
      </c>
      <c r="AA49" s="65"/>
      <c r="AB49" s="65"/>
      <c r="AC49" s="65" t="s">
        <v>55</v>
      </c>
      <c r="AD49" s="65" t="s">
        <v>55</v>
      </c>
      <c r="AE49" s="65" t="s">
        <v>55</v>
      </c>
      <c r="AF49" s="359"/>
      <c r="AG49" s="42"/>
      <c r="AH49" s="32" t="s">
        <v>98</v>
      </c>
      <c r="AI49" s="41" t="s">
        <v>43</v>
      </c>
      <c r="AJ49" s="33" t="s">
        <v>99</v>
      </c>
      <c r="AK49" s="97" t="s">
        <v>22</v>
      </c>
      <c r="AL49" s="42"/>
      <c r="AM49" s="35" t="s">
        <v>26</v>
      </c>
      <c r="AN49" s="36" t="s">
        <v>54</v>
      </c>
      <c r="AO49" s="36">
        <v>1</v>
      </c>
      <c r="AP49" s="37">
        <f t="shared" si="2"/>
        <v>3</v>
      </c>
      <c r="AQ49" s="37">
        <v>1</v>
      </c>
      <c r="AR49" s="38">
        <f t="shared" si="3"/>
        <v>5</v>
      </c>
    </row>
    <row r="50" spans="1:44" ht="16" thickBot="1">
      <c r="A50" s="99" t="s">
        <v>21</v>
      </c>
      <c r="B50" s="33"/>
      <c r="C50" s="33"/>
      <c r="D50" s="33"/>
      <c r="E50" s="33"/>
      <c r="F50" s="30"/>
      <c r="G50" s="30"/>
      <c r="H50" s="39"/>
      <c r="I50" s="33"/>
      <c r="J50" s="33"/>
      <c r="K50" s="33"/>
      <c r="L50" s="65" t="s">
        <v>55</v>
      </c>
      <c r="M50" s="65" t="s">
        <v>55</v>
      </c>
      <c r="N50" s="65" t="s">
        <v>55</v>
      </c>
      <c r="O50" s="33"/>
      <c r="P50" s="33"/>
      <c r="Q50" s="33"/>
      <c r="R50" s="33"/>
      <c r="S50" s="33"/>
      <c r="T50" s="30"/>
      <c r="U50" s="30"/>
      <c r="V50" s="33"/>
      <c r="W50" s="33"/>
      <c r="X50" s="33"/>
      <c r="Y50" s="33"/>
      <c r="Z50" s="33"/>
      <c r="AA50" s="30"/>
      <c r="AB50" s="30"/>
      <c r="AC50" s="65"/>
      <c r="AD50" s="65"/>
      <c r="AE50" s="65"/>
      <c r="AF50" s="359"/>
      <c r="AG50" s="42"/>
      <c r="AH50" s="48" t="s">
        <v>100</v>
      </c>
      <c r="AI50" s="30" t="s">
        <v>43</v>
      </c>
      <c r="AJ50" s="44"/>
      <c r="AK50" s="45"/>
      <c r="AL50" s="42"/>
      <c r="AM50" s="69" t="s">
        <v>16</v>
      </c>
      <c r="AN50" s="70" t="s">
        <v>48</v>
      </c>
      <c r="AO50" s="70">
        <v>1</v>
      </c>
      <c r="AP50" s="70">
        <f t="shared" si="2"/>
        <v>2</v>
      </c>
      <c r="AQ50" s="71">
        <v>2</v>
      </c>
      <c r="AR50" s="72">
        <f t="shared" si="3"/>
        <v>2</v>
      </c>
    </row>
    <row r="51" spans="1:44" ht="17" thickTop="1" thickBot="1">
      <c r="A51" s="99" t="s">
        <v>51</v>
      </c>
      <c r="B51" s="33"/>
      <c r="C51" s="33"/>
      <c r="D51" s="33"/>
      <c r="E51" s="65" t="s">
        <v>44</v>
      </c>
      <c r="F51" s="65" t="s">
        <v>44</v>
      </c>
      <c r="G51" s="65" t="s">
        <v>44</v>
      </c>
      <c r="H51" s="65" t="s">
        <v>44</v>
      </c>
      <c r="I51" s="65" t="s">
        <v>44</v>
      </c>
      <c r="J51" s="65" t="s">
        <v>44</v>
      </c>
      <c r="K51" s="65" t="s">
        <v>44</v>
      </c>
      <c r="L51" s="33"/>
      <c r="M51" s="30"/>
      <c r="N51" s="30"/>
      <c r="O51" s="65" t="s">
        <v>52</v>
      </c>
      <c r="P51" s="65" t="s">
        <v>52</v>
      </c>
      <c r="Q51" s="65" t="s">
        <v>52</v>
      </c>
      <c r="R51" s="65" t="s">
        <v>52</v>
      </c>
      <c r="S51" s="65" t="s">
        <v>52</v>
      </c>
      <c r="T51" s="65"/>
      <c r="U51" s="65"/>
      <c r="V51" s="65"/>
      <c r="W51" s="65"/>
      <c r="X51" s="65"/>
      <c r="Y51" s="65"/>
      <c r="Z51" s="65"/>
      <c r="AA51" s="30"/>
      <c r="AB51" s="30"/>
      <c r="AC51" s="33"/>
      <c r="AD51" s="33"/>
      <c r="AE51" s="33"/>
      <c r="AF51" s="359"/>
      <c r="AG51" s="42"/>
      <c r="AH51" s="100" t="s">
        <v>101</v>
      </c>
      <c r="AI51" s="74" t="s">
        <v>20</v>
      </c>
      <c r="AJ51" s="216" t="s">
        <v>22</v>
      </c>
      <c r="AK51" s="101" t="s">
        <v>33</v>
      </c>
      <c r="AL51" s="42"/>
      <c r="AM51" s="102"/>
      <c r="AN51" s="102" t="s">
        <v>62</v>
      </c>
      <c r="AO51" s="102">
        <v>3</v>
      </c>
      <c r="AP51" s="110">
        <f t="shared" si="2"/>
        <v>8</v>
      </c>
      <c r="AQ51" s="102"/>
      <c r="AR51" s="102"/>
    </row>
    <row r="52" spans="1:44" ht="16" thickTop="1">
      <c r="A52" s="99" t="s">
        <v>49</v>
      </c>
      <c r="B52" s="33"/>
      <c r="C52" s="33"/>
      <c r="D52" s="33"/>
      <c r="E52" s="33"/>
      <c r="F52" s="30"/>
      <c r="G52" s="30"/>
      <c r="H52" s="39"/>
      <c r="I52" s="33"/>
      <c r="J52" s="33"/>
      <c r="K52" s="33"/>
      <c r="L52" s="33"/>
      <c r="M52" s="65"/>
      <c r="N52" s="65"/>
      <c r="O52" s="65"/>
      <c r="P52" s="65"/>
      <c r="Q52" s="65"/>
      <c r="R52" s="65"/>
      <c r="S52" s="65"/>
      <c r="T52" s="30"/>
      <c r="U52" s="30"/>
      <c r="V52" s="33"/>
      <c r="W52" s="33"/>
      <c r="X52" s="33"/>
      <c r="Y52" s="33"/>
      <c r="Z52" s="207" t="s">
        <v>55</v>
      </c>
      <c r="AA52" s="207"/>
      <c r="AB52" s="207"/>
      <c r="AC52" s="65"/>
      <c r="AD52" s="65"/>
      <c r="AE52" s="65"/>
      <c r="AF52" s="359"/>
      <c r="AG52" s="42"/>
      <c r="AH52" s="42"/>
      <c r="AI52" s="42"/>
      <c r="AJ52" s="42"/>
      <c r="AK52" s="42"/>
      <c r="AL52" s="42"/>
      <c r="AM52" s="359"/>
      <c r="AN52" s="359"/>
      <c r="AO52" s="359"/>
      <c r="AP52" s="359"/>
      <c r="AQ52" s="359"/>
      <c r="AR52" s="359"/>
    </row>
    <row r="53" spans="1:44">
      <c r="A53" s="99" t="s">
        <v>48</v>
      </c>
      <c r="B53" s="33"/>
      <c r="C53" s="33"/>
      <c r="D53" s="33"/>
      <c r="E53" s="33"/>
      <c r="F53" s="65"/>
      <c r="G53" s="65"/>
      <c r="H53" s="39"/>
      <c r="I53" s="65"/>
      <c r="J53" s="65"/>
      <c r="K53" s="65"/>
      <c r="L53" s="65"/>
      <c r="M53" s="30"/>
      <c r="N53" s="30"/>
      <c r="O53" s="65"/>
      <c r="P53" s="65"/>
      <c r="Q53" s="65"/>
      <c r="R53" s="65"/>
      <c r="S53" s="65"/>
      <c r="T53" s="65" t="s">
        <v>55</v>
      </c>
      <c r="U53" s="65" t="s">
        <v>55</v>
      </c>
      <c r="V53" s="65" t="s">
        <v>55</v>
      </c>
      <c r="W53" s="65" t="s">
        <v>55</v>
      </c>
      <c r="X53" s="65" t="s">
        <v>55</v>
      </c>
      <c r="Y53" s="65" t="s">
        <v>55</v>
      </c>
      <c r="Z53" s="65" t="s">
        <v>55</v>
      </c>
      <c r="AA53" s="65" t="s">
        <v>55</v>
      </c>
      <c r="AB53" s="65" t="s">
        <v>55</v>
      </c>
      <c r="AC53" s="65"/>
      <c r="AD53" s="65"/>
      <c r="AE53" s="65"/>
      <c r="AF53" s="359"/>
      <c r="AG53" s="42"/>
      <c r="AH53" s="42"/>
      <c r="AI53" s="42"/>
      <c r="AJ53" s="42"/>
      <c r="AK53" s="42"/>
      <c r="AL53" s="42"/>
      <c r="AM53" s="359"/>
      <c r="AN53" s="359"/>
      <c r="AO53" s="359"/>
      <c r="AP53" s="359"/>
      <c r="AQ53" s="359"/>
      <c r="AR53" s="359"/>
    </row>
    <row r="54" spans="1:44">
      <c r="A54" s="99" t="s">
        <v>54</v>
      </c>
      <c r="B54" s="65"/>
      <c r="C54" s="65"/>
      <c r="D54" s="65"/>
      <c r="E54" s="65"/>
      <c r="F54" s="30"/>
      <c r="G54" s="30"/>
      <c r="H54" s="39"/>
      <c r="I54" s="111"/>
      <c r="J54" s="111"/>
      <c r="K54" s="111"/>
      <c r="L54" s="111"/>
      <c r="M54" s="65" t="s">
        <v>55</v>
      </c>
      <c r="N54" s="65" t="s">
        <v>55</v>
      </c>
      <c r="O54" s="65" t="s">
        <v>55</v>
      </c>
      <c r="P54" s="65" t="s">
        <v>55</v>
      </c>
      <c r="Q54" s="65" t="s">
        <v>55</v>
      </c>
      <c r="R54" s="65" t="s">
        <v>55</v>
      </c>
      <c r="S54" s="65" t="s">
        <v>55</v>
      </c>
      <c r="T54" s="65" t="s">
        <v>55</v>
      </c>
      <c r="U54" s="65" t="s">
        <v>55</v>
      </c>
      <c r="V54" s="65" t="s">
        <v>44</v>
      </c>
      <c r="W54" s="65" t="s">
        <v>44</v>
      </c>
      <c r="X54" s="65" t="s">
        <v>44</v>
      </c>
      <c r="Y54" s="65" t="s">
        <v>44</v>
      </c>
      <c r="Z54" s="65" t="s">
        <v>44</v>
      </c>
      <c r="AA54" s="65" t="s">
        <v>44</v>
      </c>
      <c r="AB54" s="65" t="s">
        <v>44</v>
      </c>
      <c r="AC54" s="65" t="s">
        <v>44</v>
      </c>
      <c r="AD54" s="65" t="s">
        <v>44</v>
      </c>
      <c r="AE54" s="65" t="s">
        <v>44</v>
      </c>
      <c r="AF54" s="359"/>
      <c r="AG54" s="42"/>
      <c r="AH54" s="42"/>
      <c r="AI54" s="42"/>
      <c r="AJ54" s="42"/>
      <c r="AK54" s="42"/>
      <c r="AL54" s="42"/>
      <c r="AM54" s="359"/>
      <c r="AN54" s="359"/>
      <c r="AO54" s="359"/>
      <c r="AP54" s="359"/>
      <c r="AQ54" s="359"/>
      <c r="AR54" s="359"/>
    </row>
    <row r="55" spans="1:44">
      <c r="A55" s="145"/>
      <c r="B55" s="146"/>
      <c r="C55" s="146"/>
      <c r="D55" s="146"/>
      <c r="E55" s="146"/>
      <c r="F55" s="147"/>
      <c r="G55" s="147"/>
      <c r="H55" s="148"/>
      <c r="I55" s="114"/>
      <c r="J55" s="114"/>
      <c r="K55" s="114"/>
      <c r="L55" s="114"/>
      <c r="M55" s="146"/>
      <c r="N55" s="146"/>
      <c r="O55" s="146"/>
      <c r="P55" s="146"/>
      <c r="Q55" s="146"/>
      <c r="R55" s="146"/>
      <c r="S55" s="146"/>
      <c r="T55" s="146"/>
      <c r="U55" s="146"/>
      <c r="V55" s="146"/>
      <c r="W55" s="146"/>
      <c r="X55" s="146"/>
      <c r="Y55" s="146"/>
      <c r="Z55" s="146"/>
      <c r="AA55" s="146"/>
      <c r="AB55" s="146"/>
      <c r="AC55" s="146"/>
      <c r="AD55" s="146"/>
      <c r="AE55" s="146"/>
      <c r="AF55" s="359"/>
      <c r="AG55" s="42"/>
      <c r="AH55" s="42"/>
      <c r="AI55" s="42"/>
      <c r="AJ55" s="42"/>
      <c r="AK55" s="42"/>
      <c r="AL55" s="42"/>
      <c r="AM55" s="359"/>
      <c r="AN55" s="359"/>
      <c r="AO55" s="359"/>
      <c r="AP55" s="359"/>
      <c r="AQ55" s="359"/>
      <c r="AR55" s="359"/>
    </row>
    <row r="56" spans="1:44" ht="16" thickBot="1">
      <c r="A56" s="132"/>
      <c r="B56" s="42"/>
      <c r="C56" s="42"/>
      <c r="D56" s="42"/>
      <c r="E56" s="42"/>
      <c r="F56" s="359"/>
      <c r="G56" s="132" t="s">
        <v>102</v>
      </c>
      <c r="H56" s="359"/>
      <c r="I56" s="42"/>
      <c r="J56" s="42"/>
      <c r="K56" s="42"/>
      <c r="L56" s="42"/>
      <c r="M56" s="42"/>
      <c r="N56" s="42"/>
      <c r="O56" s="42"/>
      <c r="P56" s="42"/>
      <c r="Q56" s="42"/>
      <c r="R56" s="42"/>
      <c r="S56" s="42"/>
      <c r="T56" s="42"/>
      <c r="U56" s="42"/>
      <c r="V56" s="42"/>
      <c r="W56" s="42"/>
      <c r="X56" s="42"/>
      <c r="Y56" s="42"/>
      <c r="Z56" s="42"/>
      <c r="AA56" s="42"/>
      <c r="AB56" s="42"/>
      <c r="AC56" s="42"/>
      <c r="AD56" s="42"/>
      <c r="AE56" s="42"/>
      <c r="AF56" s="359"/>
      <c r="AG56" s="42"/>
      <c r="AH56" s="42"/>
      <c r="AI56" s="42"/>
      <c r="AJ56" s="42"/>
      <c r="AK56" s="42"/>
      <c r="AL56" s="42"/>
      <c r="AM56" s="42"/>
      <c r="AN56" s="42"/>
      <c r="AO56" s="359"/>
      <c r="AP56" s="359"/>
      <c r="AQ56" s="359"/>
      <c r="AR56" s="359"/>
    </row>
    <row r="57" spans="1:44" ht="17" thickTop="1" thickBot="1">
      <c r="A57" s="359"/>
      <c r="B57" s="149" t="s">
        <v>103</v>
      </c>
      <c r="C57" s="150"/>
      <c r="D57" s="151" t="s">
        <v>104</v>
      </c>
      <c r="E57" s="152"/>
      <c r="F57" s="150"/>
      <c r="G57" s="151" t="s">
        <v>105</v>
      </c>
      <c r="H57" s="151"/>
      <c r="I57" s="149"/>
      <c r="J57" s="151"/>
      <c r="K57" s="151" t="s">
        <v>106</v>
      </c>
      <c r="L57" s="154"/>
      <c r="M57" s="153"/>
      <c r="N57" s="149"/>
      <c r="O57" s="151" t="s">
        <v>107</v>
      </c>
      <c r="P57" s="154"/>
      <c r="Q57" s="250"/>
      <c r="R57" s="251" t="s">
        <v>108</v>
      </c>
      <c r="S57" s="252"/>
      <c r="T57" s="7"/>
      <c r="U57" s="113"/>
      <c r="V57" s="2"/>
      <c r="W57" s="42"/>
      <c r="X57" s="42"/>
      <c r="Y57" s="42"/>
      <c r="Z57" s="42"/>
      <c r="AA57" s="42"/>
      <c r="AB57" s="42"/>
      <c r="AC57" s="359"/>
      <c r="AD57" s="359"/>
      <c r="AE57" s="359"/>
      <c r="AF57" s="359"/>
      <c r="AG57" s="359"/>
      <c r="AH57" s="359"/>
      <c r="AI57" s="359"/>
      <c r="AJ57" s="359"/>
      <c r="AK57" s="359"/>
      <c r="AL57" s="359"/>
      <c r="AM57" s="359"/>
      <c r="AN57" s="359"/>
      <c r="AO57" s="359"/>
      <c r="AP57" s="359"/>
      <c r="AQ57" s="359"/>
      <c r="AR57" s="359"/>
    </row>
    <row r="58" spans="1:44" ht="16" thickTop="1">
      <c r="A58" s="359" t="s">
        <v>109</v>
      </c>
      <c r="B58" s="155" t="s">
        <v>32</v>
      </c>
      <c r="C58" s="156"/>
      <c r="D58" s="37">
        <f>COUNTIF(B42:AF44,"BT^")+COUNTIF(B6:AF8,"BT^")+COUNTIF(B23:AF25,"BT^")</f>
        <v>26</v>
      </c>
      <c r="E58" s="157"/>
      <c r="F58" s="158"/>
      <c r="G58" s="210" t="s">
        <v>110</v>
      </c>
      <c r="H58" s="159"/>
      <c r="I58" s="158"/>
      <c r="J58" s="159"/>
      <c r="K58" s="159"/>
      <c r="L58" s="159"/>
      <c r="M58" s="160"/>
      <c r="N58" s="158"/>
      <c r="O58" s="210" t="s">
        <v>110</v>
      </c>
      <c r="P58" s="159"/>
      <c r="Q58" s="221"/>
      <c r="R58" s="36"/>
      <c r="S58" s="222"/>
      <c r="T58" s="42"/>
      <c r="U58" s="42"/>
      <c r="V58" s="359"/>
      <c r="W58" s="42"/>
      <c r="X58" s="42"/>
      <c r="Y58" s="42"/>
      <c r="Z58" s="42"/>
      <c r="AA58" s="42"/>
      <c r="AB58" s="42"/>
      <c r="AC58" s="359"/>
      <c r="AD58" s="359"/>
      <c r="AE58" s="359"/>
      <c r="AF58" s="359"/>
      <c r="AG58" s="359"/>
      <c r="AH58" s="359"/>
      <c r="AI58" s="359"/>
      <c r="AJ58" s="359"/>
      <c r="AK58" s="359"/>
      <c r="AL58" s="359"/>
      <c r="AM58" s="359"/>
      <c r="AN58" s="359"/>
      <c r="AO58" s="359"/>
      <c r="AP58" s="359"/>
      <c r="AQ58" s="359"/>
      <c r="AR58" s="359"/>
    </row>
    <row r="59" spans="1:44">
      <c r="A59" s="359" t="s">
        <v>111</v>
      </c>
      <c r="B59" s="155" t="s">
        <v>14</v>
      </c>
      <c r="C59" s="156"/>
      <c r="D59" s="37">
        <f>COUNTIF(B42:AF44,"BBT")+COUNTIF(B6:AF8,"BBT")+COUNTIF(B23:AF25,"BBT")+K59</f>
        <v>23</v>
      </c>
      <c r="E59" s="157"/>
      <c r="F59" s="161"/>
      <c r="G59" s="113" t="s">
        <v>112</v>
      </c>
      <c r="H59" s="106"/>
      <c r="I59" s="156"/>
      <c r="J59" s="144"/>
      <c r="K59" s="144">
        <f>COUNTIF(B42:AF44,"BBT!")+COUNTIF(B6:AF8,"BBT!")+COUNTIF(B23:AF25,"BBT!")</f>
        <v>0</v>
      </c>
      <c r="L59" s="144"/>
      <c r="M59" s="157"/>
      <c r="N59" s="161"/>
      <c r="O59" s="113" t="s">
        <v>38</v>
      </c>
      <c r="P59" s="106"/>
      <c r="Q59" s="221"/>
      <c r="R59" s="36">
        <f>COUNTIF(B45:AE45,"BBT$")+COUNTIF(B26:AF26,"BBT$")+COUNTIF(B9:AF9,"BBT$")</f>
        <v>4</v>
      </c>
      <c r="S59" s="222"/>
      <c r="T59" s="42"/>
      <c r="U59" s="42"/>
      <c r="V59" s="359"/>
      <c r="W59" s="2"/>
      <c r="X59" s="2"/>
      <c r="Y59" s="2"/>
      <c r="Z59" s="2"/>
      <c r="AA59" s="2"/>
      <c r="AB59" s="2"/>
      <c r="AC59" s="359"/>
      <c r="AD59" s="359"/>
      <c r="AE59" s="359"/>
      <c r="AF59" s="359"/>
      <c r="AG59" s="359"/>
      <c r="AH59" s="359"/>
      <c r="AI59" s="359"/>
      <c r="AJ59" s="359"/>
      <c r="AK59" s="359"/>
      <c r="AL59" s="359"/>
      <c r="AM59" s="359"/>
      <c r="AN59" s="359"/>
      <c r="AO59" s="359"/>
      <c r="AP59" s="359"/>
      <c r="AQ59" s="359"/>
      <c r="AR59" s="359"/>
    </row>
    <row r="60" spans="1:44">
      <c r="A60" s="359" t="s">
        <v>46</v>
      </c>
      <c r="B60" s="155" t="s">
        <v>73</v>
      </c>
      <c r="C60" s="162"/>
      <c r="D60" s="37">
        <f>COUNTIF(B42:AF44,"MT")+COUNTIF(B6:AF8,"MT")+COUNTIF(B23:AF25,"MT")+K60</f>
        <v>14</v>
      </c>
      <c r="E60" s="163"/>
      <c r="F60" s="161"/>
      <c r="G60" s="113" t="s">
        <v>68</v>
      </c>
      <c r="H60" s="106"/>
      <c r="I60" s="162"/>
      <c r="J60" s="354"/>
      <c r="K60" s="354">
        <f>COUNTIF(B42:AF44,"MT!")+COUNTIF(B6:AF8,"MT!")+COUNTIF(B23:AF25,"MT!")</f>
        <v>2</v>
      </c>
      <c r="L60" s="354"/>
      <c r="M60" s="163"/>
      <c r="N60" s="161"/>
      <c r="O60" s="113" t="s">
        <v>113</v>
      </c>
      <c r="P60" s="106"/>
      <c r="Q60" s="221"/>
      <c r="R60" s="36">
        <f>COUNTIF(B45:AE45,"MT$")+COUNTIF(B26:AF26,"MT$")+COUNTIF(B9:AF9,"MT$")</f>
        <v>0</v>
      </c>
      <c r="S60" s="222"/>
      <c r="T60" s="42"/>
      <c r="U60" s="42"/>
      <c r="V60" s="359"/>
      <c r="W60" s="112"/>
      <c r="X60" s="112"/>
      <c r="Y60" s="112"/>
      <c r="Z60" s="112"/>
      <c r="AA60" s="112"/>
      <c r="AB60" s="112"/>
      <c r="AC60" s="359"/>
      <c r="AD60" s="359"/>
      <c r="AE60" s="359"/>
      <c r="AF60" s="359"/>
      <c r="AG60" s="359"/>
      <c r="AH60" s="359"/>
      <c r="AI60" s="359"/>
      <c r="AJ60" s="359"/>
      <c r="AK60" s="359"/>
      <c r="AL60" s="359"/>
      <c r="AM60" s="359"/>
      <c r="AN60" s="359"/>
      <c r="AO60" s="359"/>
      <c r="AP60" s="359"/>
      <c r="AQ60" s="359"/>
      <c r="AR60" s="359"/>
    </row>
    <row r="61" spans="1:44" ht="13.5" customHeight="1">
      <c r="A61" s="359" t="s">
        <v>20</v>
      </c>
      <c r="B61" s="155" t="s">
        <v>12</v>
      </c>
      <c r="C61" s="162"/>
      <c r="D61" s="37">
        <f>COUNTIF(B42:AF44,"SJ")+COUNTIF(B6:AF8,"SJ")+COUNTIF(B23:AF25,"SJ")+K61</f>
        <v>36</v>
      </c>
      <c r="E61" s="163"/>
      <c r="F61" s="161"/>
      <c r="G61" s="113" t="s">
        <v>13</v>
      </c>
      <c r="H61" s="106"/>
      <c r="I61" s="162"/>
      <c r="J61" s="354"/>
      <c r="K61" s="354">
        <f>COUNTIF(B42:AF44,"SJ!")+COUNTIF(B6:AF8,"SJ!")+COUNTIF(B23:AF25,"SJ!")</f>
        <v>6</v>
      </c>
      <c r="L61" s="354"/>
      <c r="M61" s="163"/>
      <c r="N61" s="161"/>
      <c r="O61" s="113" t="s">
        <v>76</v>
      </c>
      <c r="P61" s="106"/>
      <c r="Q61" s="221"/>
      <c r="R61" s="36">
        <f>COUNTIF(B45:AE45,"SJ")+COUNTIF(B26:AF26,"SJ$")+COUNTIF(B9:AF9,"SJ$")</f>
        <v>2</v>
      </c>
      <c r="S61" s="222"/>
      <c r="T61" s="42"/>
      <c r="U61" s="42"/>
      <c r="V61" s="359"/>
      <c r="W61" s="7"/>
      <c r="X61" s="7"/>
      <c r="Y61" s="7"/>
      <c r="Z61" s="7"/>
      <c r="AA61" s="7"/>
      <c r="AB61" s="7"/>
      <c r="AC61" s="359"/>
      <c r="AD61" s="359"/>
      <c r="AE61" s="359"/>
      <c r="AF61" s="359"/>
      <c r="AG61" s="359"/>
      <c r="AH61" s="359"/>
      <c r="AI61" s="359"/>
      <c r="AJ61" s="359"/>
      <c r="AK61" s="359"/>
      <c r="AL61" s="359"/>
      <c r="AM61" s="359"/>
      <c r="AN61" s="359"/>
      <c r="AO61" s="359"/>
      <c r="AP61" s="359"/>
      <c r="AQ61" s="359"/>
      <c r="AR61" s="359"/>
    </row>
    <row r="62" spans="1:44" ht="14.25" customHeight="1">
      <c r="A62" s="359" t="s">
        <v>43</v>
      </c>
      <c r="B62" s="155" t="s">
        <v>28</v>
      </c>
      <c r="C62" s="162"/>
      <c r="D62" s="37">
        <f>COUNTIF(B42:AF44,"AC")+COUNTIF(B6:AF8,"AC")+COUNTIF(B23:AF25,"AC")</f>
        <v>15</v>
      </c>
      <c r="E62" s="163"/>
      <c r="F62" s="161"/>
      <c r="G62" s="113" t="s">
        <v>66</v>
      </c>
      <c r="H62" s="106"/>
      <c r="I62" s="162"/>
      <c r="J62" s="354"/>
      <c r="K62" s="354">
        <f>COUNTIF(B42:AF44,"AC!")+COUNTIF(B6:AF8,"AC!")+COUNTIF(B23:AF25,"AC!")</f>
        <v>6</v>
      </c>
      <c r="L62" s="354"/>
      <c r="M62" s="163"/>
      <c r="N62" s="161"/>
      <c r="O62" s="113" t="s">
        <v>78</v>
      </c>
      <c r="P62" s="106"/>
      <c r="Q62" s="221"/>
      <c r="R62" s="36">
        <f>COUNTIF(B45:AE45,"AC$")+COUNTIF(B26:AF26,"AC$")+COUNTIF(B9:AF9,"AC$")</f>
        <v>2</v>
      </c>
      <c r="S62" s="222"/>
      <c r="T62" s="42"/>
      <c r="U62" s="42"/>
      <c r="V62" s="359"/>
      <c r="W62" s="7"/>
      <c r="X62" s="7"/>
      <c r="Y62" s="7"/>
      <c r="Z62" s="7"/>
      <c r="AA62" s="7"/>
      <c r="AB62" s="7"/>
      <c r="AC62" s="359"/>
      <c r="AD62" s="359"/>
      <c r="AE62" s="359"/>
      <c r="AF62" s="359"/>
      <c r="AG62" s="359"/>
      <c r="AH62" s="359"/>
      <c r="AI62" s="359"/>
      <c r="AJ62" s="359"/>
      <c r="AK62" s="359"/>
      <c r="AL62" s="359"/>
      <c r="AM62" s="359"/>
      <c r="AN62" s="359"/>
      <c r="AO62" s="359"/>
      <c r="AP62" s="359"/>
      <c r="AQ62" s="359"/>
      <c r="AR62" s="359"/>
    </row>
    <row r="63" spans="1:44" ht="16.5" customHeight="1">
      <c r="A63" s="359" t="s">
        <v>21</v>
      </c>
      <c r="B63" s="155" t="s">
        <v>25</v>
      </c>
      <c r="C63" s="162"/>
      <c r="D63" s="37">
        <f>COUNTIF(B42:AF44,"TCC")+COUNTIF(B6:AF8,"TCC")+COUNTIF(B23:AF25,"TCC")+K63</f>
        <v>15</v>
      </c>
      <c r="E63" s="163"/>
      <c r="F63" s="161"/>
      <c r="G63" s="113" t="s">
        <v>15</v>
      </c>
      <c r="H63" s="106"/>
      <c r="I63" s="162"/>
      <c r="J63" s="354"/>
      <c r="K63" s="354">
        <f>COUNTIF(B42:AF44,"TCC!")+COUNTIF(B6:AF8,"TCC!")+COUNTIF(B23:AF25,"TCC!")</f>
        <v>2</v>
      </c>
      <c r="L63" s="354"/>
      <c r="M63" s="163"/>
      <c r="N63" s="161"/>
      <c r="O63" s="113" t="s">
        <v>37</v>
      </c>
      <c r="P63" s="106"/>
      <c r="Q63" s="221"/>
      <c r="R63" s="36">
        <f>COUNTIF(B45:AE45,"TCC$")+COUNTIF(B26:AF26,"TCC$")+COUNTIF(B9:AF9,"TCC$")</f>
        <v>5</v>
      </c>
      <c r="S63" s="222"/>
      <c r="T63" s="42"/>
      <c r="U63" s="42"/>
      <c r="V63" s="359"/>
      <c r="W63" s="7"/>
      <c r="X63" s="7"/>
      <c r="Y63" s="7"/>
      <c r="Z63" s="7"/>
      <c r="AA63" s="7"/>
      <c r="AB63" s="7"/>
      <c r="AC63" s="359"/>
      <c r="AD63" s="359"/>
      <c r="AE63" s="359"/>
      <c r="AF63" s="359"/>
      <c r="AG63" s="359"/>
      <c r="AH63" s="359"/>
      <c r="AI63" s="359"/>
      <c r="AJ63" s="359"/>
      <c r="AK63" s="359"/>
      <c r="AL63" s="359"/>
      <c r="AM63" s="359"/>
      <c r="AN63" s="359"/>
      <c r="AO63" s="359"/>
      <c r="AP63" s="359"/>
      <c r="AQ63" s="359"/>
      <c r="AR63" s="359"/>
    </row>
    <row r="64" spans="1:44" ht="16.5" customHeight="1">
      <c r="A64" s="359" t="s">
        <v>51</v>
      </c>
      <c r="B64" s="155" t="s">
        <v>50</v>
      </c>
      <c r="C64" s="162"/>
      <c r="D64" s="37">
        <f>COUNTIF(B42:AF44,"JB")+COUNTIF(B6:AF8,"JB")+COUNTIF(B23:AF25,"JB")+K64</f>
        <v>14</v>
      </c>
      <c r="E64" s="163"/>
      <c r="F64" s="161"/>
      <c r="G64" s="113" t="s">
        <v>67</v>
      </c>
      <c r="H64" s="106"/>
      <c r="I64" s="162"/>
      <c r="J64" s="354"/>
      <c r="K64" s="354">
        <f>COUNTIF(B42:AF44,"JB!")+COUNTIF(B6:AF8,"JB!")+COUNTIF(B23:AF25,"JB!")</f>
        <v>1</v>
      </c>
      <c r="L64" s="354"/>
      <c r="M64" s="163"/>
      <c r="N64" s="161"/>
      <c r="O64" s="113" t="s">
        <v>77</v>
      </c>
      <c r="P64" s="106"/>
      <c r="Q64" s="221"/>
      <c r="R64" s="36">
        <f>COUNTIF(B45:AE45,"JB$")+COUNTIF(B26:AF26,"JB$")+COUNTIF(B9:AF9,"JB$")</f>
        <v>4</v>
      </c>
      <c r="S64" s="222"/>
      <c r="T64" s="42"/>
      <c r="U64" s="42"/>
      <c r="V64" s="359"/>
      <c r="W64" s="7"/>
      <c r="X64" s="7"/>
      <c r="Y64" s="7"/>
      <c r="Z64" s="7"/>
      <c r="AA64" s="7"/>
      <c r="AB64" s="7"/>
      <c r="AC64" s="359"/>
      <c r="AD64" s="359"/>
      <c r="AE64" s="359"/>
      <c r="AF64" s="359"/>
      <c r="AG64" s="359"/>
      <c r="AH64" s="359"/>
      <c r="AI64" s="359"/>
      <c r="AJ64" s="359"/>
      <c r="AK64" s="359"/>
      <c r="AL64" s="359"/>
      <c r="AM64" s="359"/>
      <c r="AN64" s="359"/>
      <c r="AO64" s="359"/>
      <c r="AP64" s="359"/>
      <c r="AQ64" s="359"/>
      <c r="AR64" s="359"/>
    </row>
    <row r="65" spans="1:71" ht="12.75" customHeight="1">
      <c r="A65" s="359" t="s">
        <v>49</v>
      </c>
      <c r="B65" s="155" t="s">
        <v>27</v>
      </c>
      <c r="C65" s="162"/>
      <c r="D65" s="37">
        <f>COUNTIF(B42:AF44,"KS")+COUNTIF(B6:AF8,"KS")+COUNTIF(B23:AF25,"KS")+K65</f>
        <v>16</v>
      </c>
      <c r="E65" s="163"/>
      <c r="F65" s="161"/>
      <c r="G65" s="113" t="s">
        <v>18</v>
      </c>
      <c r="H65" s="106"/>
      <c r="I65" s="162"/>
      <c r="J65" s="354"/>
      <c r="K65" s="354">
        <f>COUNTIF(B42:AF44,"KS!")+COUNTIF(B6:AF8,"KS!")+COUNTIF(B23:AF25,"KS!")</f>
        <v>4</v>
      </c>
      <c r="L65" s="354"/>
      <c r="M65" s="163"/>
      <c r="N65" s="161"/>
      <c r="O65" s="113" t="s">
        <v>39</v>
      </c>
      <c r="P65" s="106"/>
      <c r="Q65" s="221"/>
      <c r="R65" s="36">
        <f>COUNTIF(B45:AE45,"KS$")+COUNTIF(B26:AF26,"KS$")+COUNTIF(B9:AF9,"KS$")</f>
        <v>2</v>
      </c>
      <c r="S65" s="222"/>
      <c r="T65" s="42"/>
      <c r="U65" s="42"/>
      <c r="V65" s="359"/>
      <c r="W65" s="7"/>
      <c r="X65" s="7"/>
      <c r="Y65" s="7"/>
      <c r="Z65" s="7"/>
      <c r="AA65" s="7"/>
      <c r="AB65" s="7"/>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c r="BR65" s="359"/>
      <c r="BS65" s="359"/>
    </row>
    <row r="66" spans="1:71" ht="14.25" customHeight="1">
      <c r="A66" s="359" t="s">
        <v>48</v>
      </c>
      <c r="B66" s="155" t="s">
        <v>16</v>
      </c>
      <c r="C66" s="162"/>
      <c r="D66" s="37">
        <f>COUNTIF(B42:AF44,"LE")+COUNTIF(B6:AF8,"LE")+COUNTIF(B23:AF25,"LE")+K66</f>
        <v>10</v>
      </c>
      <c r="E66" s="163"/>
      <c r="F66" s="161"/>
      <c r="G66" s="113" t="s">
        <v>114</v>
      </c>
      <c r="H66" s="106"/>
      <c r="I66" s="162"/>
      <c r="J66" s="354"/>
      <c r="K66" s="354">
        <f>COUNTIF(B42:AF44,"LE!")+COUNTIF(B6:AF8,"LE!")+COUNTIF(B23:AF25,"LE!")</f>
        <v>0</v>
      </c>
      <c r="L66" s="354"/>
      <c r="M66" s="163"/>
      <c r="N66" s="161"/>
      <c r="O66" s="113" t="s">
        <v>40</v>
      </c>
      <c r="P66" s="106"/>
      <c r="Q66" s="221"/>
      <c r="R66" s="36">
        <f>COUNTIF(B45:AE45,"LE$")+COUNTIF(B26:AF26,"LE$")+COUNTIF(B9:AF9,"LE$")</f>
        <v>4</v>
      </c>
      <c r="S66" s="222"/>
      <c r="T66" s="42"/>
      <c r="U66" s="42"/>
      <c r="V66" s="359"/>
      <c r="W66" s="7"/>
      <c r="X66" s="7"/>
      <c r="Y66" s="7"/>
      <c r="Z66" s="7"/>
      <c r="AA66" s="7"/>
      <c r="AB66" s="7"/>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row>
    <row r="67" spans="1:71" ht="15.75" customHeight="1" thickBot="1">
      <c r="A67" s="359" t="s">
        <v>54</v>
      </c>
      <c r="B67" s="164" t="s">
        <v>26</v>
      </c>
      <c r="C67" s="165"/>
      <c r="D67" s="71">
        <f>COUNTIF(B42:AF44,"WB")+COUNTIF(B6:AF8,"WB")+COUNTIF(B23:AF25,"WB")+K67</f>
        <v>24</v>
      </c>
      <c r="E67" s="166"/>
      <c r="F67" s="168"/>
      <c r="G67" s="169" t="s">
        <v>17</v>
      </c>
      <c r="H67" s="170"/>
      <c r="I67" s="165"/>
      <c r="J67" s="167"/>
      <c r="K67" s="167">
        <f>COUNTIF(B42:AF44,"WB!")+COUNTIF(B6:AF8,"WB!")+COUNTIF(B23:AF25,"WB!")</f>
        <v>6</v>
      </c>
      <c r="L67" s="167"/>
      <c r="M67" s="166"/>
      <c r="N67" s="168"/>
      <c r="O67" s="169" t="s">
        <v>79</v>
      </c>
      <c r="P67" s="170"/>
      <c r="Q67" s="253"/>
      <c r="R67" s="254">
        <f>COUNTIF(B45:AE45,"WB$")+COUNTIF(B26:AF26,"WB$")+COUNTIF(B9:AF9,"WB$")</f>
        <v>2</v>
      </c>
      <c r="S67" s="255"/>
      <c r="T67" s="42"/>
      <c r="U67" s="42"/>
      <c r="V67" s="359"/>
      <c r="W67" s="2"/>
      <c r="X67" s="2"/>
      <c r="Y67" s="2"/>
      <c r="Z67" s="2"/>
      <c r="AA67" s="2"/>
      <c r="AB67" s="2"/>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BK67" s="359"/>
      <c r="BL67" s="359"/>
      <c r="BM67" s="359"/>
      <c r="BN67" s="359"/>
      <c r="BO67" s="359"/>
      <c r="BP67" s="359"/>
      <c r="BQ67" s="359"/>
      <c r="BR67" s="359"/>
      <c r="BS67" s="359"/>
    </row>
    <row r="68" spans="1:71" ht="17" thickTop="1" thickBot="1">
      <c r="A68" s="359"/>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c r="BJ68" s="359"/>
      <c r="BK68" s="359"/>
      <c r="BL68" s="359"/>
      <c r="BM68" s="359"/>
      <c r="BN68" s="359"/>
      <c r="BO68" s="359"/>
      <c r="BP68" s="359"/>
      <c r="BQ68" s="359"/>
      <c r="BR68" s="359"/>
      <c r="BS68" s="359"/>
    </row>
    <row r="69" spans="1:71" ht="17" thickTop="1" thickBot="1">
      <c r="A69" s="82" t="s">
        <v>115</v>
      </c>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G69" s="84"/>
      <c r="AH69" s="84"/>
      <c r="AI69" s="84"/>
      <c r="AJ69" s="84"/>
      <c r="AK69" s="84"/>
      <c r="AL69" s="84"/>
      <c r="AM69" s="84"/>
      <c r="AN69" s="84"/>
      <c r="AO69" s="8"/>
      <c r="AP69" s="9" t="s">
        <v>1</v>
      </c>
      <c r="AQ69" s="9"/>
      <c r="AR69" s="10"/>
      <c r="AS69" s="10"/>
      <c r="AT69" s="11"/>
      <c r="AU69" s="2"/>
      <c r="AV69" s="2"/>
      <c r="AW69" s="2"/>
      <c r="AX69" s="2"/>
      <c r="AY69" s="2"/>
      <c r="AZ69" s="2"/>
      <c r="BA69" s="2"/>
      <c r="BB69" s="2"/>
      <c r="BC69" s="2"/>
      <c r="BD69" s="2"/>
      <c r="BE69" s="2"/>
      <c r="BF69" s="2"/>
      <c r="BG69" s="2"/>
      <c r="BH69" s="2"/>
      <c r="BI69" s="2"/>
      <c r="BJ69" s="2"/>
      <c r="BK69" s="2"/>
      <c r="BL69" s="2"/>
      <c r="BM69" s="2"/>
      <c r="BN69" s="2"/>
      <c r="BO69" s="2"/>
      <c r="BP69" s="2"/>
      <c r="BQ69" s="2"/>
      <c r="BR69" s="2"/>
      <c r="BS69" s="2"/>
    </row>
    <row r="70" spans="1:71" s="92" customFormat="1" ht="66" thickTop="1" thickBot="1">
      <c r="A70" s="85"/>
      <c r="B70" s="87">
        <v>1</v>
      </c>
      <c r="C70" s="87">
        <v>2</v>
      </c>
      <c r="D70" s="86">
        <v>3</v>
      </c>
      <c r="E70" s="86">
        <v>4</v>
      </c>
      <c r="F70" s="87">
        <v>5</v>
      </c>
      <c r="G70" s="87">
        <v>6</v>
      </c>
      <c r="H70" s="87">
        <v>7</v>
      </c>
      <c r="I70" s="87">
        <v>8</v>
      </c>
      <c r="J70" s="87">
        <v>9</v>
      </c>
      <c r="K70" s="86">
        <v>10</v>
      </c>
      <c r="L70" s="86">
        <v>11</v>
      </c>
      <c r="M70" s="87">
        <v>12</v>
      </c>
      <c r="N70" s="87">
        <v>13</v>
      </c>
      <c r="O70" s="87">
        <v>14</v>
      </c>
      <c r="P70" s="87">
        <v>15</v>
      </c>
      <c r="Q70" s="87">
        <v>16</v>
      </c>
      <c r="R70" s="86">
        <v>17</v>
      </c>
      <c r="S70" s="86">
        <v>18</v>
      </c>
      <c r="T70" s="87">
        <v>19</v>
      </c>
      <c r="U70" s="87">
        <v>20</v>
      </c>
      <c r="V70" s="87">
        <v>21</v>
      </c>
      <c r="W70" s="87">
        <v>22</v>
      </c>
      <c r="X70" s="87">
        <v>23</v>
      </c>
      <c r="Y70" s="86">
        <v>24</v>
      </c>
      <c r="Z70" s="86">
        <v>25</v>
      </c>
      <c r="AA70" s="87">
        <v>26</v>
      </c>
      <c r="AB70" s="87">
        <v>27</v>
      </c>
      <c r="AC70" s="87">
        <v>28</v>
      </c>
      <c r="AD70" s="87">
        <v>29</v>
      </c>
      <c r="AE70" s="87">
        <v>30</v>
      </c>
      <c r="AF70" s="115">
        <v>31</v>
      </c>
      <c r="AG70" s="7"/>
      <c r="AH70" s="104" t="s">
        <v>116</v>
      </c>
      <c r="AI70" s="90" t="s">
        <v>3</v>
      </c>
      <c r="AJ70" s="90" t="s">
        <v>4</v>
      </c>
      <c r="AK70" s="91" t="s">
        <v>5</v>
      </c>
      <c r="AL70" s="7"/>
      <c r="AM70" s="21"/>
      <c r="AN70" s="22" t="s">
        <v>6</v>
      </c>
      <c r="AO70" s="23" t="s">
        <v>7</v>
      </c>
      <c r="AP70" s="24" t="s">
        <v>8</v>
      </c>
      <c r="AQ70" s="24" t="s">
        <v>9</v>
      </c>
      <c r="AR70" s="25" t="s">
        <v>10</v>
      </c>
      <c r="AS70" s="2"/>
      <c r="AT70" s="2"/>
      <c r="AU70" s="2"/>
      <c r="AV70" s="2"/>
      <c r="AW70" s="2"/>
      <c r="AX70" s="2"/>
      <c r="AY70" s="2"/>
      <c r="AZ70" s="2"/>
      <c r="BA70" s="2"/>
      <c r="BB70" s="2"/>
      <c r="BC70" s="2"/>
      <c r="BD70" s="2"/>
      <c r="BE70" s="2"/>
      <c r="BF70" s="2"/>
      <c r="BG70" s="2"/>
      <c r="BH70" s="2"/>
      <c r="BI70" s="2"/>
      <c r="BJ70" s="2"/>
      <c r="BK70" s="2"/>
      <c r="BL70" s="2"/>
      <c r="BM70" s="2"/>
      <c r="BN70" s="2"/>
      <c r="BO70" s="2"/>
      <c r="BP70" s="2"/>
      <c r="BQ70" s="2"/>
    </row>
    <row r="71" spans="1:71" ht="16" thickTop="1">
      <c r="A71" s="93" t="s">
        <v>11</v>
      </c>
      <c r="B71" s="116" t="s">
        <v>12</v>
      </c>
      <c r="C71" s="27" t="s">
        <v>12</v>
      </c>
      <c r="D71" s="68" t="s">
        <v>114</v>
      </c>
      <c r="E71" s="68" t="s">
        <v>114</v>
      </c>
      <c r="F71" s="94" t="s">
        <v>12</v>
      </c>
      <c r="G71" s="94" t="s">
        <v>12</v>
      </c>
      <c r="H71" s="94" t="s">
        <v>12</v>
      </c>
      <c r="I71" s="94" t="s">
        <v>12</v>
      </c>
      <c r="J71" s="94" t="s">
        <v>12</v>
      </c>
      <c r="K71" s="68" t="s">
        <v>112</v>
      </c>
      <c r="L71" s="68" t="s">
        <v>112</v>
      </c>
      <c r="M71" s="33" t="s">
        <v>16</v>
      </c>
      <c r="N71" s="94" t="s">
        <v>16</v>
      </c>
      <c r="O71" s="94" t="s">
        <v>16</v>
      </c>
      <c r="P71" s="94" t="s">
        <v>16</v>
      </c>
      <c r="Q71" s="94" t="s">
        <v>16</v>
      </c>
      <c r="R71" s="68" t="s">
        <v>68</v>
      </c>
      <c r="S71" s="68" t="s">
        <v>68</v>
      </c>
      <c r="T71" s="359" t="s">
        <v>50</v>
      </c>
      <c r="U71" s="359" t="s">
        <v>50</v>
      </c>
      <c r="V71" s="359" t="s">
        <v>50</v>
      </c>
      <c r="W71" s="359" t="s">
        <v>50</v>
      </c>
      <c r="X71" s="359" t="s">
        <v>50</v>
      </c>
      <c r="Y71" s="68" t="s">
        <v>112</v>
      </c>
      <c r="Z71" s="68" t="s">
        <v>112</v>
      </c>
      <c r="AA71" s="94" t="s">
        <v>14</v>
      </c>
      <c r="AB71" s="94" t="s">
        <v>14</v>
      </c>
      <c r="AC71" s="94" t="s">
        <v>14</v>
      </c>
      <c r="AD71" s="94" t="s">
        <v>14</v>
      </c>
      <c r="AE71" s="94" t="s">
        <v>14</v>
      </c>
      <c r="AF71" s="117" t="s">
        <v>66</v>
      </c>
      <c r="AG71" s="42"/>
      <c r="AH71" s="96" t="s">
        <v>117</v>
      </c>
      <c r="AI71" s="33" t="s">
        <v>20</v>
      </c>
      <c r="AJ71" s="41" t="s">
        <v>22</v>
      </c>
      <c r="AK71" s="55" t="s">
        <v>33</v>
      </c>
      <c r="AL71" s="42"/>
      <c r="AM71" s="35" t="s">
        <v>14</v>
      </c>
      <c r="AN71" s="36" t="s">
        <v>23</v>
      </c>
      <c r="AO71" s="36">
        <v>3</v>
      </c>
      <c r="AP71" s="37">
        <f t="shared" ref="AP71:AP80" si="4">AO71+AP42</f>
        <v>12</v>
      </c>
      <c r="AQ71" s="37">
        <v>0</v>
      </c>
      <c r="AR71" s="38">
        <f t="shared" ref="AR71:AR79" si="5">AQ71+AR42</f>
        <v>0</v>
      </c>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59"/>
      <c r="BP71" s="359"/>
      <c r="BQ71" s="359"/>
      <c r="BR71" s="359"/>
      <c r="BS71" s="359"/>
    </row>
    <row r="72" spans="1:71">
      <c r="A72" s="21" t="s">
        <v>24</v>
      </c>
      <c r="B72" s="33" t="s">
        <v>14</v>
      </c>
      <c r="C72" s="33" t="s">
        <v>14</v>
      </c>
      <c r="D72" s="30"/>
      <c r="E72" s="30"/>
      <c r="F72" s="33" t="s">
        <v>16</v>
      </c>
      <c r="G72" s="33" t="s">
        <v>16</v>
      </c>
      <c r="H72" s="33" t="s">
        <v>16</v>
      </c>
      <c r="I72" s="33" t="s">
        <v>16</v>
      </c>
      <c r="J72" s="33" t="s">
        <v>16</v>
      </c>
      <c r="K72" s="30"/>
      <c r="L72" s="30"/>
      <c r="M72" s="94" t="s">
        <v>14</v>
      </c>
      <c r="N72" s="94" t="s">
        <v>14</v>
      </c>
      <c r="O72" s="94" t="s">
        <v>14</v>
      </c>
      <c r="P72" s="94" t="s">
        <v>14</v>
      </c>
      <c r="Q72" s="94" t="s">
        <v>14</v>
      </c>
      <c r="R72" s="30"/>
      <c r="S72" s="30"/>
      <c r="T72" s="33" t="s">
        <v>25</v>
      </c>
      <c r="U72" s="33" t="s">
        <v>25</v>
      </c>
      <c r="V72" s="33" t="s">
        <v>25</v>
      </c>
      <c r="W72" s="33" t="s">
        <v>25</v>
      </c>
      <c r="X72" s="33" t="s">
        <v>25</v>
      </c>
      <c r="Y72" s="30"/>
      <c r="Z72" s="30"/>
      <c r="AA72" s="33" t="s">
        <v>28</v>
      </c>
      <c r="AB72" s="33" t="s">
        <v>28</v>
      </c>
      <c r="AC72" s="33" t="s">
        <v>28</v>
      </c>
      <c r="AD72" s="33" t="s">
        <v>28</v>
      </c>
      <c r="AE72" s="33" t="s">
        <v>28</v>
      </c>
      <c r="AF72" s="118"/>
      <c r="AG72" s="42"/>
      <c r="AH72" s="48" t="s">
        <v>118</v>
      </c>
      <c r="AI72" s="30" t="s">
        <v>48</v>
      </c>
      <c r="AJ72" s="44"/>
      <c r="AK72" s="45"/>
      <c r="AL72" s="42"/>
      <c r="AM72" s="35" t="s">
        <v>29</v>
      </c>
      <c r="AN72" s="36" t="s">
        <v>30</v>
      </c>
      <c r="AO72" s="36">
        <v>1</v>
      </c>
      <c r="AP72" s="37">
        <f t="shared" si="4"/>
        <v>2</v>
      </c>
      <c r="AQ72" s="37">
        <v>2</v>
      </c>
      <c r="AR72" s="38">
        <f t="shared" si="5"/>
        <v>2</v>
      </c>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c r="BO72" s="359"/>
      <c r="BP72" s="359"/>
      <c r="BQ72" s="359"/>
      <c r="BR72" s="359"/>
      <c r="BS72" s="359"/>
    </row>
    <row r="73" spans="1:71">
      <c r="A73" s="21" t="s">
        <v>31</v>
      </c>
      <c r="B73" s="46" t="s">
        <v>33</v>
      </c>
      <c r="C73" s="33"/>
      <c r="D73" s="30"/>
      <c r="E73" s="30"/>
      <c r="F73" s="41" t="s">
        <v>32</v>
      </c>
      <c r="G73" s="41" t="s">
        <v>32</v>
      </c>
      <c r="H73" s="41" t="s">
        <v>32</v>
      </c>
      <c r="I73" s="41" t="s">
        <v>32</v>
      </c>
      <c r="J73" s="41" t="s">
        <v>32</v>
      </c>
      <c r="K73" s="30"/>
      <c r="L73" s="30"/>
      <c r="M73" s="46" t="s">
        <v>33</v>
      </c>
      <c r="N73" s="33"/>
      <c r="O73" s="33"/>
      <c r="P73" s="33"/>
      <c r="Q73" s="33"/>
      <c r="R73" s="30"/>
      <c r="S73" s="30"/>
      <c r="T73" s="212" t="s">
        <v>73</v>
      </c>
      <c r="U73" s="212" t="s">
        <v>73</v>
      </c>
      <c r="V73" s="212" t="s">
        <v>73</v>
      </c>
      <c r="W73" s="212" t="s">
        <v>73</v>
      </c>
      <c r="X73" s="212" t="s">
        <v>73</v>
      </c>
      <c r="Y73" s="30"/>
      <c r="Z73" s="30"/>
      <c r="AA73" s="46" t="s">
        <v>33</v>
      </c>
      <c r="AB73" s="33"/>
      <c r="AC73" s="33"/>
      <c r="AD73" s="33"/>
      <c r="AE73" s="33"/>
      <c r="AF73" s="118"/>
      <c r="AG73" s="42"/>
      <c r="AH73" s="32" t="s">
        <v>119</v>
      </c>
      <c r="AI73" s="33" t="s">
        <v>20</v>
      </c>
      <c r="AJ73" s="33" t="s">
        <v>48</v>
      </c>
      <c r="AK73" s="97" t="s">
        <v>22</v>
      </c>
      <c r="AL73" s="42"/>
      <c r="AM73" s="35" t="s">
        <v>12</v>
      </c>
      <c r="AN73" s="36" t="s">
        <v>20</v>
      </c>
      <c r="AO73" s="36">
        <v>1</v>
      </c>
      <c r="AP73" s="37">
        <f t="shared" si="4"/>
        <v>6</v>
      </c>
      <c r="AQ73" s="37">
        <v>0</v>
      </c>
      <c r="AR73" s="38">
        <f t="shared" si="5"/>
        <v>5</v>
      </c>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c r="BO73" s="359"/>
      <c r="BP73" s="359"/>
      <c r="BQ73" s="359"/>
      <c r="BR73" s="359"/>
      <c r="BS73" s="359"/>
    </row>
    <row r="74" spans="1:71" ht="16" thickBot="1">
      <c r="A74" s="49" t="s">
        <v>35</v>
      </c>
      <c r="B74" s="50"/>
      <c r="C74" s="50"/>
      <c r="D74" s="52" t="s">
        <v>37</v>
      </c>
      <c r="E74" s="52" t="s">
        <v>37</v>
      </c>
      <c r="F74" s="50"/>
      <c r="G74" s="50"/>
      <c r="H74" s="50"/>
      <c r="I74" s="50"/>
      <c r="J74" s="50"/>
      <c r="K74" s="52" t="s">
        <v>79</v>
      </c>
      <c r="L74" s="52" t="s">
        <v>79</v>
      </c>
      <c r="M74" s="50"/>
      <c r="N74" s="50"/>
      <c r="O74" s="50"/>
      <c r="P74" s="50"/>
      <c r="Q74" s="50"/>
      <c r="R74" s="52" t="s">
        <v>39</v>
      </c>
      <c r="S74" s="52" t="s">
        <v>39</v>
      </c>
      <c r="T74" s="50"/>
      <c r="U74" s="50"/>
      <c r="V74" s="50"/>
      <c r="W74" s="50"/>
      <c r="X74" s="50"/>
      <c r="Y74" s="52" t="s">
        <v>78</v>
      </c>
      <c r="Z74" s="52" t="s">
        <v>78</v>
      </c>
      <c r="AA74" s="50"/>
      <c r="AB74" s="50"/>
      <c r="AC74" s="50"/>
      <c r="AD74" s="50"/>
      <c r="AE74" s="50"/>
      <c r="AF74" s="119" t="s">
        <v>113</v>
      </c>
      <c r="AG74" s="42"/>
      <c r="AH74" s="48" t="s">
        <v>120</v>
      </c>
      <c r="AI74" s="30" t="s">
        <v>22</v>
      </c>
      <c r="AJ74" s="44"/>
      <c r="AK74" s="45"/>
      <c r="AL74" s="42"/>
      <c r="AM74" s="35" t="s">
        <v>28</v>
      </c>
      <c r="AN74" s="36" t="s">
        <v>43</v>
      </c>
      <c r="AO74" s="36">
        <v>1</v>
      </c>
      <c r="AP74" s="37">
        <f t="shared" si="4"/>
        <v>5</v>
      </c>
      <c r="AQ74" s="37">
        <v>1</v>
      </c>
      <c r="AR74" s="38">
        <f t="shared" si="5"/>
        <v>7</v>
      </c>
      <c r="AS74" s="359"/>
      <c r="AT74" s="359"/>
      <c r="AU74" s="359"/>
      <c r="AV74" s="359"/>
      <c r="AW74" s="359"/>
      <c r="AX74" s="359"/>
      <c r="AY74" s="359"/>
      <c r="AZ74" s="359"/>
      <c r="BA74" s="359"/>
      <c r="BB74" s="359"/>
      <c r="BC74" s="359"/>
      <c r="BD74" s="359"/>
      <c r="BE74" s="359"/>
      <c r="BF74" s="359"/>
      <c r="BG74" s="359"/>
      <c r="BH74" s="359"/>
      <c r="BI74" s="359"/>
      <c r="BJ74" s="359"/>
      <c r="BK74" s="359"/>
      <c r="BL74" s="359"/>
      <c r="BM74" s="359"/>
      <c r="BN74" s="359"/>
      <c r="BO74" s="359"/>
      <c r="BP74" s="359"/>
      <c r="BQ74" s="359"/>
      <c r="BR74" s="359"/>
      <c r="BS74" s="359"/>
    </row>
    <row r="75" spans="1:71" ht="16" thickTop="1">
      <c r="A75" s="99" t="s">
        <v>22</v>
      </c>
      <c r="B75" s="65"/>
      <c r="C75" s="65"/>
      <c r="D75" s="30"/>
      <c r="E75" s="30"/>
      <c r="F75" s="109" t="s">
        <v>44</v>
      </c>
      <c r="G75" s="109" t="s">
        <v>44</v>
      </c>
      <c r="H75" s="109" t="s">
        <v>44</v>
      </c>
      <c r="I75" s="109" t="s">
        <v>44</v>
      </c>
      <c r="J75" s="109" t="s">
        <v>44</v>
      </c>
      <c r="K75" s="30"/>
      <c r="L75" s="30"/>
      <c r="M75" s="65"/>
      <c r="N75" s="65"/>
      <c r="O75" s="65"/>
      <c r="P75" s="65"/>
      <c r="Q75" s="65"/>
      <c r="R75" s="65" t="s">
        <v>55</v>
      </c>
      <c r="S75" s="65" t="s">
        <v>55</v>
      </c>
      <c r="T75" s="65" t="s">
        <v>55</v>
      </c>
      <c r="U75" s="109" t="s">
        <v>44</v>
      </c>
      <c r="V75" s="109" t="s">
        <v>44</v>
      </c>
      <c r="W75" s="109" t="s">
        <v>44</v>
      </c>
      <c r="X75" s="109" t="s">
        <v>44</v>
      </c>
      <c r="Y75" s="30"/>
      <c r="Z75" s="30"/>
      <c r="AA75" s="65"/>
      <c r="AB75" s="65"/>
      <c r="AC75" s="65"/>
      <c r="AD75" s="65"/>
      <c r="AE75" s="65"/>
      <c r="AF75" s="65"/>
      <c r="AG75" s="42"/>
      <c r="AH75" s="32" t="s">
        <v>121</v>
      </c>
      <c r="AI75" s="33" t="s">
        <v>48</v>
      </c>
      <c r="AJ75" s="41" t="s">
        <v>22</v>
      </c>
      <c r="AK75" s="55" t="s">
        <v>33</v>
      </c>
      <c r="AL75" s="42"/>
      <c r="AM75" s="21" t="s">
        <v>25</v>
      </c>
      <c r="AN75" s="33" t="s">
        <v>21</v>
      </c>
      <c r="AO75" s="33">
        <v>1</v>
      </c>
      <c r="AP75" s="37">
        <f t="shared" si="4"/>
        <v>2</v>
      </c>
      <c r="AQ75" s="63">
        <v>0</v>
      </c>
      <c r="AR75" s="38">
        <f t="shared" si="5"/>
        <v>0</v>
      </c>
      <c r="AS75" s="359"/>
      <c r="AT75" s="359"/>
      <c r="AU75" s="359"/>
      <c r="AV75" s="359"/>
      <c r="AW75" s="359"/>
      <c r="AX75" s="359"/>
      <c r="AY75" s="359"/>
      <c r="AZ75" s="359"/>
      <c r="BA75" s="359"/>
      <c r="BB75" s="359"/>
      <c r="BC75" s="359"/>
      <c r="BD75" s="359"/>
      <c r="BE75" s="359"/>
      <c r="BF75" s="359"/>
      <c r="BG75" s="359"/>
      <c r="BH75" s="359"/>
      <c r="BI75" s="359"/>
      <c r="BJ75" s="359"/>
      <c r="BK75" s="359"/>
      <c r="BL75" s="359"/>
      <c r="BM75" s="359"/>
      <c r="BN75" s="359"/>
      <c r="BO75" s="359"/>
      <c r="BP75" s="359"/>
      <c r="BQ75" s="359"/>
      <c r="BR75" s="359"/>
      <c r="BS75" s="359"/>
    </row>
    <row r="76" spans="1:71">
      <c r="A76" s="268" t="s">
        <v>46</v>
      </c>
      <c r="B76" s="33"/>
      <c r="C76" s="33"/>
      <c r="D76" s="30"/>
      <c r="E76" s="30"/>
      <c r="F76" s="33"/>
      <c r="G76" s="33"/>
      <c r="H76" s="33"/>
      <c r="I76" s="33"/>
      <c r="J76" s="33"/>
      <c r="K76" s="30"/>
      <c r="L76" s="30"/>
      <c r="M76" s="65"/>
      <c r="N76" s="65"/>
      <c r="O76" s="65"/>
      <c r="P76" s="65"/>
      <c r="Q76" s="65"/>
      <c r="R76" s="65"/>
      <c r="S76" s="65"/>
      <c r="T76" s="33"/>
      <c r="U76" s="33"/>
      <c r="V76" s="33"/>
      <c r="W76" s="33"/>
      <c r="X76" s="33"/>
      <c r="Y76" s="30"/>
      <c r="Z76" s="30"/>
      <c r="AA76" s="65"/>
      <c r="AB76" s="65"/>
      <c r="AC76" s="65"/>
      <c r="AD76" s="65"/>
      <c r="AE76" s="65"/>
      <c r="AF76" s="30"/>
      <c r="AG76" s="42"/>
      <c r="AH76" s="48" t="s">
        <v>122</v>
      </c>
      <c r="AI76" s="30" t="s">
        <v>46</v>
      </c>
      <c r="AJ76" s="44"/>
      <c r="AK76" s="45"/>
      <c r="AL76" s="42"/>
      <c r="AM76" s="35" t="s">
        <v>50</v>
      </c>
      <c r="AN76" s="36" t="s">
        <v>51</v>
      </c>
      <c r="AO76" s="36">
        <v>1</v>
      </c>
      <c r="AP76" s="37">
        <f t="shared" si="4"/>
        <v>3</v>
      </c>
      <c r="AQ76" s="37">
        <v>2</v>
      </c>
      <c r="AR76" s="38">
        <f t="shared" si="5"/>
        <v>4</v>
      </c>
      <c r="AS76" s="359"/>
      <c r="AT76" s="359"/>
      <c r="AU76" s="359"/>
      <c r="AV76" s="359"/>
      <c r="AW76" s="359"/>
      <c r="AX76" s="359"/>
      <c r="AY76" s="359"/>
      <c r="AZ76" s="359"/>
      <c r="BA76" s="359"/>
      <c r="BB76" s="359"/>
      <c r="BC76" s="359"/>
      <c r="BD76" s="359"/>
      <c r="BE76" s="359"/>
      <c r="BF76" s="359"/>
      <c r="BG76" s="359"/>
      <c r="BH76" s="359"/>
      <c r="BI76" s="359"/>
      <c r="BJ76" s="359"/>
      <c r="BK76" s="359"/>
      <c r="BL76" s="359"/>
      <c r="BM76" s="359"/>
      <c r="BN76" s="359"/>
      <c r="BO76" s="359"/>
      <c r="BP76" s="359"/>
      <c r="BQ76" s="359"/>
      <c r="BR76" s="359"/>
      <c r="BS76" s="359"/>
    </row>
    <row r="77" spans="1:71">
      <c r="A77" s="99" t="s">
        <v>20</v>
      </c>
      <c r="B77" s="33"/>
      <c r="C77" s="33"/>
      <c r="D77" s="65"/>
      <c r="E77" s="65"/>
      <c r="F77" s="65"/>
      <c r="G77" s="65"/>
      <c r="H77" s="65"/>
      <c r="I77" s="65"/>
      <c r="J77" s="65"/>
      <c r="K77" s="65" t="s">
        <v>52</v>
      </c>
      <c r="L77" s="65" t="s">
        <v>52</v>
      </c>
      <c r="M77" s="65" t="s">
        <v>52</v>
      </c>
      <c r="N77" s="65" t="s">
        <v>52</v>
      </c>
      <c r="O77" s="65" t="s">
        <v>52</v>
      </c>
      <c r="P77" s="65" t="s">
        <v>52</v>
      </c>
      <c r="Q77" s="65" t="s">
        <v>52</v>
      </c>
      <c r="R77" s="65" t="s">
        <v>52</v>
      </c>
      <c r="S77" s="65" t="s">
        <v>52</v>
      </c>
      <c r="T77" s="65" t="s">
        <v>52</v>
      </c>
      <c r="U77" s="65" t="s">
        <v>52</v>
      </c>
      <c r="V77" s="65" t="s">
        <v>52</v>
      </c>
      <c r="W77" s="65" t="s">
        <v>52</v>
      </c>
      <c r="X77" s="65" t="s">
        <v>52</v>
      </c>
      <c r="Y77" s="65" t="s">
        <v>52</v>
      </c>
      <c r="Z77" s="65" t="s">
        <v>52</v>
      </c>
      <c r="AA77" s="214" t="s">
        <v>123</v>
      </c>
      <c r="AB77" s="65"/>
      <c r="AC77" s="65"/>
      <c r="AD77" s="65" t="s">
        <v>52</v>
      </c>
      <c r="AE77" s="65" t="s">
        <v>52</v>
      </c>
      <c r="AF77" s="65" t="s">
        <v>52</v>
      </c>
      <c r="AG77" s="42"/>
      <c r="AH77" s="32" t="s">
        <v>124</v>
      </c>
      <c r="AI77" s="33" t="s">
        <v>51</v>
      </c>
      <c r="AJ77" s="33" t="s">
        <v>21</v>
      </c>
      <c r="AK77" s="34" t="s">
        <v>96</v>
      </c>
      <c r="AL77" s="42"/>
      <c r="AM77" s="35" t="s">
        <v>27</v>
      </c>
      <c r="AN77" s="36" t="s">
        <v>49</v>
      </c>
      <c r="AO77" s="36">
        <v>0</v>
      </c>
      <c r="AP77" s="37">
        <f t="shared" si="4"/>
        <v>2</v>
      </c>
      <c r="AQ77" s="37">
        <v>2</v>
      </c>
      <c r="AR77" s="38">
        <f t="shared" si="5"/>
        <v>6</v>
      </c>
      <c r="AS77" s="359"/>
      <c r="AT77" s="359"/>
      <c r="AU77" s="359"/>
      <c r="AV77" s="359"/>
      <c r="AW77" s="359"/>
      <c r="AX77" s="359"/>
      <c r="AY77" s="359"/>
      <c r="AZ77" s="359"/>
      <c r="BA77" s="359"/>
      <c r="BB77" s="359"/>
      <c r="BC77" s="359"/>
      <c r="BD77" s="359"/>
      <c r="BE77" s="359"/>
      <c r="BF77" s="359"/>
      <c r="BG77" s="359"/>
      <c r="BH77" s="359"/>
      <c r="BI77" s="359"/>
      <c r="BJ77" s="359"/>
      <c r="BK77" s="359"/>
      <c r="BL77" s="359"/>
      <c r="BM77" s="359"/>
      <c r="BN77" s="359"/>
      <c r="BO77" s="359"/>
      <c r="BP77" s="359"/>
      <c r="BQ77" s="359"/>
      <c r="BR77" s="359"/>
      <c r="BS77" s="359"/>
    </row>
    <row r="78" spans="1:71">
      <c r="A78" s="99" t="s">
        <v>43</v>
      </c>
      <c r="B78" s="65" t="s">
        <v>55</v>
      </c>
      <c r="C78" s="65" t="s">
        <v>55</v>
      </c>
      <c r="D78" s="65" t="s">
        <v>55</v>
      </c>
      <c r="E78" s="65" t="s">
        <v>55</v>
      </c>
      <c r="F78" s="65" t="s">
        <v>55</v>
      </c>
      <c r="G78" s="65" t="s">
        <v>55</v>
      </c>
      <c r="H78" s="65" t="s">
        <v>55</v>
      </c>
      <c r="I78" s="65" t="s">
        <v>55</v>
      </c>
      <c r="J78" s="65" t="s">
        <v>55</v>
      </c>
      <c r="K78" s="65" t="s">
        <v>55</v>
      </c>
      <c r="L78" s="65" t="s">
        <v>55</v>
      </c>
      <c r="M78" s="65" t="s">
        <v>55</v>
      </c>
      <c r="N78" s="65" t="s">
        <v>55</v>
      </c>
      <c r="O78" s="65" t="s">
        <v>55</v>
      </c>
      <c r="P78" s="65" t="s">
        <v>55</v>
      </c>
      <c r="Q78" s="65" t="s">
        <v>55</v>
      </c>
      <c r="R78" s="65" t="s">
        <v>55</v>
      </c>
      <c r="S78" s="65" t="s">
        <v>55</v>
      </c>
      <c r="T78" s="65"/>
      <c r="U78" s="65"/>
      <c r="V78" s="65"/>
      <c r="W78" s="65"/>
      <c r="X78" s="65"/>
      <c r="Y78" s="65"/>
      <c r="Z78" s="65"/>
      <c r="AA78" s="65" t="s">
        <v>52</v>
      </c>
      <c r="AB78" s="65" t="s">
        <v>52</v>
      </c>
      <c r="AC78" s="65" t="s">
        <v>52</v>
      </c>
      <c r="AD78" s="65" t="s">
        <v>52</v>
      </c>
      <c r="AE78" s="65" t="s">
        <v>52</v>
      </c>
      <c r="AF78" s="30"/>
      <c r="AG78" s="42"/>
      <c r="AH78" s="48" t="s">
        <v>125</v>
      </c>
      <c r="AI78" s="30" t="s">
        <v>22</v>
      </c>
      <c r="AJ78" s="44"/>
      <c r="AK78" s="45"/>
      <c r="AL78" s="42"/>
      <c r="AM78" s="35" t="s">
        <v>26</v>
      </c>
      <c r="AN78" s="36" t="s">
        <v>54</v>
      </c>
      <c r="AO78" s="36">
        <v>0</v>
      </c>
      <c r="AP78" s="37">
        <f t="shared" si="4"/>
        <v>3</v>
      </c>
      <c r="AQ78" s="37">
        <v>0</v>
      </c>
      <c r="AR78" s="38">
        <f t="shared" si="5"/>
        <v>5</v>
      </c>
      <c r="AS78" s="359"/>
      <c r="AT78" s="359"/>
      <c r="AU78" s="359"/>
      <c r="AV78" s="359"/>
      <c r="AW78" s="359"/>
      <c r="AX78" s="359"/>
      <c r="AY78" s="359"/>
      <c r="AZ78" s="359"/>
      <c r="BA78" s="359"/>
      <c r="BB78" s="359"/>
      <c r="BC78" s="359"/>
      <c r="BD78" s="359"/>
      <c r="BE78" s="359"/>
      <c r="BF78" s="359"/>
      <c r="BG78" s="359"/>
      <c r="BH78" s="359"/>
      <c r="BI78" s="359"/>
      <c r="BJ78" s="359"/>
      <c r="BK78" s="359"/>
      <c r="BL78" s="359"/>
      <c r="BM78" s="359"/>
      <c r="BN78" s="359"/>
      <c r="BO78" s="359"/>
      <c r="BP78" s="359"/>
      <c r="BQ78" s="359"/>
      <c r="BR78" s="359"/>
      <c r="BS78" s="359"/>
    </row>
    <row r="79" spans="1:71" ht="16" thickBot="1">
      <c r="A79" s="99" t="s">
        <v>21</v>
      </c>
      <c r="B79" s="65"/>
      <c r="C79" s="65"/>
      <c r="D79" s="30"/>
      <c r="E79" s="30"/>
      <c r="F79" s="65"/>
      <c r="G79" s="65"/>
      <c r="H79" s="65"/>
      <c r="I79" s="65"/>
      <c r="J79" s="65"/>
      <c r="K79" s="30"/>
      <c r="L79" s="30"/>
      <c r="M79" s="33"/>
      <c r="N79" s="33"/>
      <c r="O79" s="65" t="s">
        <v>52</v>
      </c>
      <c r="P79" s="65" t="s">
        <v>52</v>
      </c>
      <c r="Q79" s="65" t="s">
        <v>52</v>
      </c>
      <c r="R79" s="30"/>
      <c r="S79" s="30"/>
      <c r="T79" s="65"/>
      <c r="U79" s="65"/>
      <c r="V79" s="65"/>
      <c r="W79" s="65"/>
      <c r="X79" s="65"/>
      <c r="Y79" s="30"/>
      <c r="Z79" s="30"/>
      <c r="AA79" s="33"/>
      <c r="AB79" s="33"/>
      <c r="AC79" s="33"/>
      <c r="AD79" s="33"/>
      <c r="AE79" s="33"/>
      <c r="AF79" s="30"/>
      <c r="AG79" s="42"/>
      <c r="AH79" s="120" t="s">
        <v>126</v>
      </c>
      <c r="AI79" s="41" t="s">
        <v>22</v>
      </c>
      <c r="AJ79" s="33" t="s">
        <v>43</v>
      </c>
      <c r="AK79" s="55" t="s">
        <v>33</v>
      </c>
      <c r="AL79" s="42"/>
      <c r="AM79" s="69" t="s">
        <v>16</v>
      </c>
      <c r="AN79" s="70" t="s">
        <v>48</v>
      </c>
      <c r="AO79" s="70">
        <v>2</v>
      </c>
      <c r="AP79" s="70">
        <f t="shared" si="4"/>
        <v>4</v>
      </c>
      <c r="AQ79" s="71">
        <v>2</v>
      </c>
      <c r="AR79" s="72">
        <f t="shared" si="5"/>
        <v>4</v>
      </c>
      <c r="AS79" s="359"/>
      <c r="AT79" s="359"/>
      <c r="AU79" s="359"/>
      <c r="AV79" s="359"/>
      <c r="AW79" s="359"/>
      <c r="AX79" s="359"/>
      <c r="AY79" s="359"/>
      <c r="AZ79" s="359"/>
      <c r="BA79" s="359"/>
      <c r="BB79" s="359"/>
      <c r="BC79" s="359"/>
      <c r="BD79" s="359"/>
      <c r="BE79" s="359"/>
      <c r="BF79" s="359"/>
      <c r="BG79" s="359"/>
      <c r="BH79" s="359"/>
      <c r="BI79" s="359"/>
      <c r="BJ79" s="359"/>
      <c r="BK79" s="359"/>
      <c r="BL79" s="359"/>
      <c r="BM79" s="359"/>
      <c r="BN79" s="359"/>
      <c r="BO79" s="359"/>
      <c r="BP79" s="359"/>
      <c r="BQ79" s="359"/>
      <c r="BR79" s="359"/>
      <c r="BS79" s="359"/>
    </row>
    <row r="80" spans="1:71" ht="17" thickTop="1" thickBot="1">
      <c r="A80" s="99" t="s">
        <v>51</v>
      </c>
      <c r="B80" s="33"/>
      <c r="C80" s="33"/>
      <c r="D80" s="30"/>
      <c r="E80" s="30"/>
      <c r="F80" s="33"/>
      <c r="G80" s="33"/>
      <c r="H80" s="33"/>
      <c r="I80" s="33"/>
      <c r="J80" s="33"/>
      <c r="K80" s="30"/>
      <c r="L80" s="30"/>
      <c r="M80" s="33"/>
      <c r="N80" s="33"/>
      <c r="O80" s="33"/>
      <c r="P80" s="65" t="s">
        <v>52</v>
      </c>
      <c r="Q80" s="65" t="s">
        <v>52</v>
      </c>
      <c r="R80" s="65" t="s">
        <v>52</v>
      </c>
      <c r="S80" s="65" t="s">
        <v>52</v>
      </c>
      <c r="T80" s="65"/>
      <c r="U80" s="65"/>
      <c r="V80" s="65"/>
      <c r="W80" s="65"/>
      <c r="X80" s="65"/>
      <c r="Y80" s="30"/>
      <c r="Z80" s="30"/>
      <c r="AA80" s="65"/>
      <c r="AB80" s="65"/>
      <c r="AC80" s="65"/>
      <c r="AD80" s="65"/>
      <c r="AE80" s="65" t="s">
        <v>52</v>
      </c>
      <c r="AF80" s="65" t="s">
        <v>52</v>
      </c>
      <c r="AG80" s="42"/>
      <c r="AH80" s="121">
        <v>44135</v>
      </c>
      <c r="AI80" s="122" t="s">
        <v>43</v>
      </c>
      <c r="AJ80" s="123"/>
      <c r="AK80" s="124"/>
      <c r="AL80" s="42"/>
      <c r="AM80" s="76"/>
      <c r="AN80" s="76" t="s">
        <v>127</v>
      </c>
      <c r="AO80" s="76">
        <v>2</v>
      </c>
      <c r="AP80" s="76">
        <f t="shared" si="4"/>
        <v>10</v>
      </c>
      <c r="AQ80" s="76"/>
      <c r="AR80" s="76"/>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row>
    <row r="81" spans="1:68" ht="16" thickTop="1">
      <c r="A81" s="99" t="s">
        <v>49</v>
      </c>
      <c r="B81" s="65"/>
      <c r="C81" s="65"/>
      <c r="D81" s="30"/>
      <c r="E81" s="30"/>
      <c r="F81" s="33"/>
      <c r="G81" s="33"/>
      <c r="H81" s="33"/>
      <c r="I81" s="33"/>
      <c r="J81" s="33"/>
      <c r="K81" s="30"/>
      <c r="L81" s="30"/>
      <c r="M81" s="33"/>
      <c r="N81" s="33"/>
      <c r="O81" s="33"/>
      <c r="P81" s="33"/>
      <c r="Q81" s="33"/>
      <c r="R81" s="30"/>
      <c r="S81" s="30"/>
      <c r="T81" s="33"/>
      <c r="U81" s="33"/>
      <c r="V81" s="33"/>
      <c r="W81" s="33"/>
      <c r="X81" s="33"/>
      <c r="Y81" s="30"/>
      <c r="Z81" s="30"/>
      <c r="AA81" s="127" t="s">
        <v>128</v>
      </c>
      <c r="AB81" s="359"/>
      <c r="AC81" s="33"/>
      <c r="AD81" s="33"/>
      <c r="AE81" s="33"/>
      <c r="AF81" s="30"/>
      <c r="AG81" s="42"/>
      <c r="AH81" s="42"/>
      <c r="AI81" s="42"/>
      <c r="AJ81" s="42"/>
      <c r="AK81" s="42"/>
      <c r="AL81" s="42"/>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c r="BO81" s="359"/>
      <c r="BP81" s="359"/>
    </row>
    <row r="82" spans="1:68">
      <c r="A82" s="99" t="s">
        <v>48</v>
      </c>
      <c r="B82" s="65"/>
      <c r="C82" s="65"/>
      <c r="D82" s="30"/>
      <c r="E82" s="30"/>
      <c r="F82" s="33"/>
      <c r="G82" s="33"/>
      <c r="H82" s="33"/>
      <c r="I82" s="33"/>
      <c r="J82" s="33"/>
      <c r="K82" s="30"/>
      <c r="L82" s="30"/>
      <c r="M82" s="65"/>
      <c r="N82" s="65"/>
      <c r="O82" s="65"/>
      <c r="P82" s="65"/>
      <c r="Q82" s="65"/>
      <c r="R82" s="30"/>
      <c r="S82" s="30"/>
      <c r="T82" s="33"/>
      <c r="U82" s="33"/>
      <c r="V82" s="33"/>
      <c r="W82" s="33"/>
      <c r="X82" s="33"/>
      <c r="Y82" s="30"/>
      <c r="Z82" s="30"/>
      <c r="AA82" s="127" t="s">
        <v>128</v>
      </c>
      <c r="AB82" s="359"/>
      <c r="AC82" s="33"/>
      <c r="AD82" s="33"/>
      <c r="AE82" s="33"/>
      <c r="AF82" s="30"/>
      <c r="AG82" s="42"/>
      <c r="AH82" s="42"/>
      <c r="AI82" s="42"/>
      <c r="AJ82" s="42"/>
      <c r="AK82" s="42"/>
      <c r="AL82" s="42"/>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row>
    <row r="83" spans="1:68">
      <c r="A83" s="99" t="s">
        <v>54</v>
      </c>
      <c r="B83" s="65" t="s">
        <v>44</v>
      </c>
      <c r="C83" s="65" t="s">
        <v>44</v>
      </c>
      <c r="D83" s="65" t="s">
        <v>44</v>
      </c>
      <c r="E83" s="65" t="s">
        <v>44</v>
      </c>
      <c r="F83" s="65" t="s">
        <v>52</v>
      </c>
      <c r="G83" s="65" t="s">
        <v>52</v>
      </c>
      <c r="H83" s="65" t="s">
        <v>52</v>
      </c>
      <c r="I83" s="65" t="s">
        <v>44</v>
      </c>
      <c r="J83" s="65" t="s">
        <v>52</v>
      </c>
      <c r="K83" s="65"/>
      <c r="L83" s="65"/>
      <c r="M83" s="65" t="s">
        <v>52</v>
      </c>
      <c r="N83" s="65" t="s">
        <v>52</v>
      </c>
      <c r="O83" s="65" t="s">
        <v>52</v>
      </c>
      <c r="P83" s="65" t="s">
        <v>44</v>
      </c>
      <c r="Q83" s="65" t="s">
        <v>52</v>
      </c>
      <c r="R83" s="65" t="s">
        <v>129</v>
      </c>
      <c r="S83" s="65" t="s">
        <v>129</v>
      </c>
      <c r="T83" s="65" t="s">
        <v>52</v>
      </c>
      <c r="U83" s="65" t="s">
        <v>52</v>
      </c>
      <c r="V83" s="65" t="s">
        <v>52</v>
      </c>
      <c r="W83" s="65" t="s">
        <v>44</v>
      </c>
      <c r="X83" s="65" t="s">
        <v>52</v>
      </c>
      <c r="Y83" s="65" t="s">
        <v>44</v>
      </c>
      <c r="Z83" s="65" t="s">
        <v>44</v>
      </c>
      <c r="AA83" s="65" t="s">
        <v>52</v>
      </c>
      <c r="AB83" s="65" t="s">
        <v>52</v>
      </c>
      <c r="AC83" s="65" t="s">
        <v>52</v>
      </c>
      <c r="AD83" s="65" t="s">
        <v>52</v>
      </c>
      <c r="AE83" s="65" t="s">
        <v>52</v>
      </c>
      <c r="AF83" s="65" t="s">
        <v>52</v>
      </c>
      <c r="AG83" s="42"/>
      <c r="AH83" s="42"/>
      <c r="AI83" s="42"/>
      <c r="AJ83" s="42"/>
      <c r="AK83" s="42"/>
      <c r="AL83" s="42"/>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row>
    <row r="84" spans="1:68">
      <c r="A84" s="359"/>
      <c r="B84" s="359"/>
      <c r="C84" s="359"/>
      <c r="D84" s="359"/>
      <c r="E84" s="359"/>
      <c r="F84" s="359"/>
      <c r="G84" s="359"/>
      <c r="H84" s="359"/>
      <c r="I84" s="359"/>
      <c r="J84" s="359"/>
      <c r="K84" s="359"/>
      <c r="L84" s="359"/>
      <c r="M84" s="359"/>
      <c r="N84" s="359"/>
      <c r="O84" s="359"/>
      <c r="P84" s="359"/>
      <c r="Q84" s="359"/>
      <c r="R84" s="359"/>
      <c r="S84" s="359"/>
      <c r="T84" s="359"/>
      <c r="U84" s="359"/>
      <c r="V84" s="359"/>
      <c r="W84" s="359"/>
      <c r="X84" s="359"/>
      <c r="Y84" s="359"/>
      <c r="Z84" s="359"/>
      <c r="AA84" s="127"/>
      <c r="AB84" s="359"/>
      <c r="AC84" s="359"/>
      <c r="AD84" s="359"/>
      <c r="AE84" s="359"/>
      <c r="AF84" s="359"/>
      <c r="AM84" s="359"/>
      <c r="AN84" s="359"/>
      <c r="AO84" s="359"/>
      <c r="AP84" s="359"/>
      <c r="AQ84" s="359"/>
      <c r="AR84" s="359"/>
      <c r="AS84" s="359"/>
      <c r="AT84" s="359"/>
      <c r="AU84" s="359"/>
      <c r="AV84" s="359"/>
      <c r="AW84" s="359"/>
      <c r="AX84" s="359"/>
      <c r="AY84" s="359"/>
      <c r="AZ84" s="359"/>
      <c r="BA84" s="359"/>
      <c r="BB84" s="359"/>
      <c r="BC84" s="359"/>
      <c r="BD84" s="359"/>
      <c r="BE84" s="359"/>
      <c r="BF84" s="359"/>
      <c r="BG84" s="359"/>
      <c r="BH84" s="359"/>
      <c r="BI84" s="359"/>
      <c r="BJ84" s="359"/>
      <c r="BK84" s="359"/>
      <c r="BL84" s="359"/>
      <c r="BM84" s="359"/>
      <c r="BN84" s="359"/>
      <c r="BO84" s="359"/>
      <c r="BP84" s="359"/>
    </row>
    <row r="85" spans="1:68" ht="16" thickBot="1">
      <c r="A85" s="359"/>
      <c r="B85" s="359"/>
      <c r="C85" s="359"/>
      <c r="D85" s="359"/>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359"/>
      <c r="AE85" s="359"/>
      <c r="AF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59"/>
      <c r="BM85" s="359"/>
      <c r="BN85" s="359"/>
      <c r="BO85" s="359"/>
      <c r="BP85" s="359"/>
    </row>
    <row r="86" spans="1:68" ht="16" thickTop="1">
      <c r="A86" s="4" t="s">
        <v>130</v>
      </c>
      <c r="B86" s="8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F86" s="2"/>
      <c r="AH86" s="104" t="s">
        <v>131</v>
      </c>
      <c r="AI86" s="90" t="s">
        <v>3</v>
      </c>
      <c r="AJ86" s="90" t="s">
        <v>4</v>
      </c>
      <c r="AK86" s="91" t="s">
        <v>5</v>
      </c>
      <c r="AM86" s="8"/>
      <c r="AN86" s="9" t="s">
        <v>1</v>
      </c>
      <c r="AO86" s="9"/>
      <c r="AP86" s="10"/>
      <c r="AQ86" s="10"/>
      <c r="AR86" s="11"/>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1:68" s="92" customFormat="1" ht="65" thickBot="1">
      <c r="A87" s="85"/>
      <c r="B87" s="87">
        <v>1</v>
      </c>
      <c r="C87" s="87">
        <v>2</v>
      </c>
      <c r="D87" s="87">
        <v>3</v>
      </c>
      <c r="E87" s="87">
        <v>4</v>
      </c>
      <c r="F87" s="87">
        <v>5</v>
      </c>
      <c r="G87" s="87">
        <v>6</v>
      </c>
      <c r="H87" s="87">
        <v>7</v>
      </c>
      <c r="I87" s="87">
        <v>8</v>
      </c>
      <c r="J87" s="87">
        <v>9</v>
      </c>
      <c r="K87" s="87">
        <v>10</v>
      </c>
      <c r="L87" s="87">
        <v>11</v>
      </c>
      <c r="M87" s="87">
        <v>12</v>
      </c>
      <c r="N87" s="87">
        <v>13</v>
      </c>
      <c r="O87" s="87">
        <v>14</v>
      </c>
      <c r="P87" s="87">
        <v>15</v>
      </c>
      <c r="Q87" s="87">
        <v>16</v>
      </c>
      <c r="R87" s="87">
        <v>17</v>
      </c>
      <c r="S87" s="87">
        <v>18</v>
      </c>
      <c r="T87" s="87">
        <v>19</v>
      </c>
      <c r="U87" s="87">
        <v>20</v>
      </c>
      <c r="V87" s="87">
        <v>21</v>
      </c>
      <c r="W87" s="87">
        <v>22</v>
      </c>
      <c r="X87" s="87">
        <v>23</v>
      </c>
      <c r="Y87" s="87">
        <v>24</v>
      </c>
      <c r="Z87" s="87">
        <v>25</v>
      </c>
      <c r="AA87" s="103">
        <v>26</v>
      </c>
      <c r="AB87" s="87">
        <v>27</v>
      </c>
      <c r="AC87" s="87">
        <v>28</v>
      </c>
      <c r="AD87" s="87">
        <v>29</v>
      </c>
      <c r="AE87" s="88">
        <v>30</v>
      </c>
      <c r="AF87" s="2"/>
      <c r="AG87" s="2"/>
      <c r="AH87" s="125" t="s">
        <v>132</v>
      </c>
      <c r="AI87" s="30" t="s">
        <v>43</v>
      </c>
      <c r="AJ87" s="44"/>
      <c r="AK87" s="45"/>
      <c r="AL87" s="2"/>
      <c r="AM87" s="21"/>
      <c r="AN87" s="22" t="s">
        <v>6</v>
      </c>
      <c r="AO87" s="23" t="s">
        <v>7</v>
      </c>
      <c r="AP87" s="24" t="s">
        <v>8</v>
      </c>
      <c r="AQ87" s="24" t="s">
        <v>9</v>
      </c>
      <c r="AR87" s="25" t="s">
        <v>10</v>
      </c>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1:68" ht="16" thickTop="1">
      <c r="A88" s="93" t="s">
        <v>11</v>
      </c>
      <c r="B88" s="68" t="s">
        <v>66</v>
      </c>
      <c r="C88" s="94" t="s">
        <v>12</v>
      </c>
      <c r="D88" s="94" t="s">
        <v>12</v>
      </c>
      <c r="E88" s="94" t="s">
        <v>12</v>
      </c>
      <c r="F88" s="94" t="s">
        <v>12</v>
      </c>
      <c r="G88" s="94" t="s">
        <v>12</v>
      </c>
      <c r="H88" s="68" t="s">
        <v>15</v>
      </c>
      <c r="I88" s="68" t="s">
        <v>15</v>
      </c>
      <c r="J88" s="33" t="s">
        <v>14</v>
      </c>
      <c r="K88" s="33" t="s">
        <v>14</v>
      </c>
      <c r="L88" s="33" t="s">
        <v>14</v>
      </c>
      <c r="M88" s="33" t="s">
        <v>14</v>
      </c>
      <c r="N88" s="33" t="s">
        <v>14</v>
      </c>
      <c r="O88" s="68" t="s">
        <v>67</v>
      </c>
      <c r="P88" s="68" t="s">
        <v>67</v>
      </c>
      <c r="Q88" s="94" t="s">
        <v>73</v>
      </c>
      <c r="R88" s="94" t="s">
        <v>73</v>
      </c>
      <c r="S88" s="94" t="s">
        <v>73</v>
      </c>
      <c r="T88" s="94" t="s">
        <v>73</v>
      </c>
      <c r="U88" s="94" t="s">
        <v>73</v>
      </c>
      <c r="V88" s="68" t="s">
        <v>112</v>
      </c>
      <c r="W88" s="68" t="s">
        <v>112</v>
      </c>
      <c r="X88" s="94" t="s">
        <v>28</v>
      </c>
      <c r="Y88" s="94" t="s">
        <v>28</v>
      </c>
      <c r="Z88" s="94" t="s">
        <v>28</v>
      </c>
      <c r="AA88" s="105" t="s">
        <v>66</v>
      </c>
      <c r="AB88" s="94" t="s">
        <v>28</v>
      </c>
      <c r="AC88" s="68" t="s">
        <v>66</v>
      </c>
      <c r="AD88" s="68" t="s">
        <v>66</v>
      </c>
      <c r="AE88" s="95" t="s">
        <v>73</v>
      </c>
      <c r="AF88" s="359"/>
      <c r="AH88" s="32" t="s">
        <v>133</v>
      </c>
      <c r="AI88" s="33" t="s">
        <v>20</v>
      </c>
      <c r="AJ88" s="33" t="s">
        <v>21</v>
      </c>
      <c r="AK88" s="97" t="s">
        <v>22</v>
      </c>
      <c r="AM88" s="35" t="s">
        <v>14</v>
      </c>
      <c r="AN88" s="36" t="s">
        <v>23</v>
      </c>
      <c r="AO88" s="36">
        <v>3</v>
      </c>
      <c r="AP88" s="37">
        <f>AO88+AP71</f>
        <v>15</v>
      </c>
      <c r="AQ88" s="37">
        <v>2</v>
      </c>
      <c r="AR88" s="38">
        <f>AQ88+AR71</f>
        <v>2</v>
      </c>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row>
    <row r="89" spans="1:68">
      <c r="A89" s="21" t="s">
        <v>24</v>
      </c>
      <c r="B89" s="30"/>
      <c r="C89" s="416" t="s">
        <v>26</v>
      </c>
      <c r="D89" s="416" t="s">
        <v>26</v>
      </c>
      <c r="E89" s="416" t="s">
        <v>26</v>
      </c>
      <c r="F89" s="416" t="s">
        <v>26</v>
      </c>
      <c r="G89" s="416" t="s">
        <v>26</v>
      </c>
      <c r="H89" s="30"/>
      <c r="I89" s="30"/>
      <c r="J89" s="33" t="s">
        <v>16</v>
      </c>
      <c r="K89" s="33" t="s">
        <v>16</v>
      </c>
      <c r="L89" s="33" t="s">
        <v>16</v>
      </c>
      <c r="M89" s="33" t="s">
        <v>16</v>
      </c>
      <c r="N89" s="33" t="s">
        <v>16</v>
      </c>
      <c r="O89" s="30"/>
      <c r="P89" s="30"/>
      <c r="Q89" s="359" t="s">
        <v>50</v>
      </c>
      <c r="R89" s="359" t="s">
        <v>50</v>
      </c>
      <c r="S89" s="359" t="s">
        <v>50</v>
      </c>
      <c r="T89" s="359" t="s">
        <v>50</v>
      </c>
      <c r="U89" s="359" t="s">
        <v>50</v>
      </c>
      <c r="V89" s="30"/>
      <c r="W89" s="30"/>
      <c r="X89" s="33" t="s">
        <v>12</v>
      </c>
      <c r="Y89" s="33" t="s">
        <v>12</v>
      </c>
      <c r="Z89" s="33" t="s">
        <v>12</v>
      </c>
      <c r="AA89" s="39" t="s">
        <v>28</v>
      </c>
      <c r="AB89" s="33" t="s">
        <v>12</v>
      </c>
      <c r="AC89" s="30"/>
      <c r="AD89" s="30"/>
      <c r="AE89" s="33" t="s">
        <v>25</v>
      </c>
      <c r="AF89" s="359"/>
      <c r="AH89" s="48" t="s">
        <v>134</v>
      </c>
      <c r="AI89" s="30" t="s">
        <v>21</v>
      </c>
      <c r="AJ89" s="44"/>
      <c r="AK89" s="45"/>
      <c r="AM89" s="35" t="s">
        <v>29</v>
      </c>
      <c r="AN89" s="36" t="s">
        <v>30</v>
      </c>
      <c r="AO89" s="36">
        <v>2</v>
      </c>
      <c r="AP89" s="37">
        <f t="shared" ref="AP89:AP97" si="6">AO89+AP72</f>
        <v>4</v>
      </c>
      <c r="AQ89" s="37">
        <v>1</v>
      </c>
      <c r="AR89" s="38">
        <f t="shared" ref="AR89:AR96" si="7">AQ89+AR72</f>
        <v>3</v>
      </c>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row>
    <row r="90" spans="1:68">
      <c r="A90" s="21" t="s">
        <v>31</v>
      </c>
      <c r="B90" s="30"/>
      <c r="C90" s="41" t="s">
        <v>32</v>
      </c>
      <c r="D90" s="41" t="s">
        <v>32</v>
      </c>
      <c r="E90" s="41" t="s">
        <v>32</v>
      </c>
      <c r="F90" s="41" t="s">
        <v>32</v>
      </c>
      <c r="G90" s="41" t="s">
        <v>32</v>
      </c>
      <c r="H90" s="30"/>
      <c r="I90" s="30"/>
      <c r="J90" s="46" t="s">
        <v>33</v>
      </c>
      <c r="K90" s="33"/>
      <c r="L90" s="33"/>
      <c r="M90" s="33"/>
      <c r="N90" s="33"/>
      <c r="O90" s="30"/>
      <c r="P90" s="30"/>
      <c r="Q90" s="41" t="s">
        <v>32</v>
      </c>
      <c r="R90" s="41" t="s">
        <v>32</v>
      </c>
      <c r="S90" s="41" t="s">
        <v>32</v>
      </c>
      <c r="T90" s="41" t="s">
        <v>32</v>
      </c>
      <c r="U90" s="41" t="s">
        <v>32</v>
      </c>
      <c r="V90" s="30"/>
      <c r="W90" s="30"/>
      <c r="X90" s="46" t="s">
        <v>33</v>
      </c>
      <c r="Y90" s="33"/>
      <c r="Z90" s="33"/>
      <c r="AA90" s="39"/>
      <c r="AB90" s="33"/>
      <c r="AC90" s="30"/>
      <c r="AD90" s="30"/>
      <c r="AE90" s="41" t="s">
        <v>32</v>
      </c>
      <c r="AF90" s="359"/>
      <c r="AH90" s="32" t="s">
        <v>135</v>
      </c>
      <c r="AI90" s="41" t="s">
        <v>22</v>
      </c>
      <c r="AJ90" s="33" t="s">
        <v>48</v>
      </c>
      <c r="AK90" s="55" t="s">
        <v>33</v>
      </c>
      <c r="AM90" s="35" t="s">
        <v>12</v>
      </c>
      <c r="AN90" s="36" t="s">
        <v>20</v>
      </c>
      <c r="AO90" s="36">
        <v>3</v>
      </c>
      <c r="AP90" s="37">
        <f t="shared" si="6"/>
        <v>9</v>
      </c>
      <c r="AQ90" s="37">
        <v>2</v>
      </c>
      <c r="AR90" s="38">
        <f t="shared" si="7"/>
        <v>7</v>
      </c>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row>
    <row r="91" spans="1:68" ht="16" thickBot="1">
      <c r="A91" s="49" t="s">
        <v>35</v>
      </c>
      <c r="B91" s="52" t="s">
        <v>113</v>
      </c>
      <c r="C91" s="50"/>
      <c r="D91" s="50"/>
      <c r="E91" s="50"/>
      <c r="F91" s="50"/>
      <c r="G91" s="50"/>
      <c r="H91" s="52" t="s">
        <v>40</v>
      </c>
      <c r="I91" s="52" t="s">
        <v>40</v>
      </c>
      <c r="J91" s="50"/>
      <c r="K91" s="50"/>
      <c r="L91" s="50"/>
      <c r="M91" s="50"/>
      <c r="N91" s="50"/>
      <c r="O91" s="52" t="s">
        <v>38</v>
      </c>
      <c r="P91" s="52" t="s">
        <v>38</v>
      </c>
      <c r="Q91" s="50"/>
      <c r="R91" s="50"/>
      <c r="S91" s="50"/>
      <c r="T91" s="50"/>
      <c r="U91" s="50"/>
      <c r="V91" s="52" t="s">
        <v>77</v>
      </c>
      <c r="W91" s="52" t="s">
        <v>77</v>
      </c>
      <c r="X91" s="50"/>
      <c r="Y91" s="50"/>
      <c r="Z91" s="50"/>
      <c r="AA91" s="52" t="s">
        <v>76</v>
      </c>
      <c r="AB91" s="50"/>
      <c r="AC91" s="52" t="s">
        <v>113</v>
      </c>
      <c r="AD91" s="52" t="s">
        <v>113</v>
      </c>
      <c r="AE91" s="54"/>
      <c r="AF91" s="359"/>
      <c r="AH91" s="48" t="s">
        <v>136</v>
      </c>
      <c r="AI91" s="30" t="s">
        <v>51</v>
      </c>
      <c r="AJ91" s="44"/>
      <c r="AK91" s="45"/>
      <c r="AM91" s="35" t="s">
        <v>28</v>
      </c>
      <c r="AN91" s="36" t="s">
        <v>43</v>
      </c>
      <c r="AO91" s="33">
        <v>1</v>
      </c>
      <c r="AP91" s="37">
        <f t="shared" si="6"/>
        <v>6</v>
      </c>
      <c r="AQ91" s="37">
        <v>3</v>
      </c>
      <c r="AR91" s="38">
        <f t="shared" si="7"/>
        <v>10</v>
      </c>
      <c r="AS91" s="359"/>
      <c r="AT91" s="359"/>
      <c r="AU91" s="359"/>
      <c r="AV91" s="359"/>
      <c r="AW91" s="359"/>
      <c r="AX91" s="359"/>
      <c r="AY91" s="359"/>
      <c r="AZ91" s="359"/>
      <c r="BA91" s="359"/>
      <c r="BB91" s="359"/>
      <c r="BC91" s="359"/>
      <c r="BD91" s="359"/>
      <c r="BE91" s="359"/>
      <c r="BF91" s="359"/>
      <c r="BG91" s="359"/>
      <c r="BH91" s="359"/>
      <c r="BI91" s="359"/>
      <c r="BJ91" s="359"/>
      <c r="BK91" s="359"/>
      <c r="BL91" s="359"/>
      <c r="BM91" s="359"/>
      <c r="BN91" s="359"/>
      <c r="BO91" s="359"/>
      <c r="BP91" s="359"/>
    </row>
    <row r="92" spans="1:68" ht="16" thickTop="1">
      <c r="A92" s="99" t="s">
        <v>22</v>
      </c>
      <c r="B92" s="65"/>
      <c r="C92" s="109" t="s">
        <v>44</v>
      </c>
      <c r="D92" s="109" t="s">
        <v>44</v>
      </c>
      <c r="E92" s="109" t="s">
        <v>44</v>
      </c>
      <c r="F92" s="109" t="s">
        <v>44</v>
      </c>
      <c r="G92" s="109" t="s">
        <v>44</v>
      </c>
      <c r="H92" s="30"/>
      <c r="I92" s="30"/>
      <c r="J92" s="33"/>
      <c r="K92" s="33"/>
      <c r="L92" s="33"/>
      <c r="M92" s="33"/>
      <c r="N92" s="33"/>
      <c r="O92" s="30"/>
      <c r="P92" s="30"/>
      <c r="Q92" s="109" t="s">
        <v>44</v>
      </c>
      <c r="R92" s="109" t="s">
        <v>44</v>
      </c>
      <c r="S92" s="109" t="s">
        <v>44</v>
      </c>
      <c r="T92" s="109" t="s">
        <v>44</v>
      </c>
      <c r="U92" s="109" t="s">
        <v>44</v>
      </c>
      <c r="V92" s="30"/>
      <c r="W92" s="30"/>
      <c r="X92" s="33"/>
      <c r="Y92" s="33"/>
      <c r="Z92" s="33"/>
      <c r="AA92" s="39"/>
      <c r="AB92" s="33"/>
      <c r="AC92" s="30"/>
      <c r="AD92" s="30"/>
      <c r="AE92" s="109" t="s">
        <v>44</v>
      </c>
      <c r="AF92" s="359"/>
      <c r="AG92" s="42"/>
      <c r="AH92" s="32" t="s">
        <v>137</v>
      </c>
      <c r="AI92" s="33" t="s">
        <v>46</v>
      </c>
      <c r="AJ92" s="33" t="s">
        <v>138</v>
      </c>
      <c r="AK92" s="97" t="s">
        <v>22</v>
      </c>
      <c r="AL92" s="42"/>
      <c r="AM92" s="21" t="s">
        <v>25</v>
      </c>
      <c r="AN92" s="33" t="s">
        <v>21</v>
      </c>
      <c r="AO92" s="33">
        <v>1</v>
      </c>
      <c r="AP92" s="37">
        <f t="shared" si="6"/>
        <v>3</v>
      </c>
      <c r="AQ92" s="63">
        <v>0</v>
      </c>
      <c r="AR92" s="38">
        <f t="shared" si="7"/>
        <v>0</v>
      </c>
      <c r="AS92" s="359"/>
      <c r="AT92" s="359"/>
      <c r="AU92" s="359"/>
      <c r="AV92" s="359"/>
      <c r="AW92" s="359"/>
      <c r="AX92" s="359"/>
      <c r="AY92" s="359"/>
      <c r="AZ92" s="359"/>
      <c r="BA92" s="359"/>
      <c r="BB92" s="359"/>
      <c r="BC92" s="359"/>
      <c r="BD92" s="359"/>
      <c r="BE92" s="359"/>
      <c r="BF92" s="359"/>
      <c r="BG92" s="359"/>
      <c r="BH92" s="359"/>
      <c r="BI92" s="359"/>
      <c r="BJ92" s="359"/>
      <c r="BK92" s="359"/>
      <c r="BL92" s="359"/>
      <c r="BM92" s="359"/>
      <c r="BN92" s="359"/>
      <c r="BO92" s="359"/>
      <c r="BP92" s="359"/>
    </row>
    <row r="93" spans="1:68">
      <c r="A93" s="268" t="s">
        <v>46</v>
      </c>
      <c r="B93" s="30"/>
      <c r="C93" s="33"/>
      <c r="D93" s="33"/>
      <c r="E93" s="33"/>
      <c r="F93" s="33"/>
      <c r="G93" s="33"/>
      <c r="H93" s="30"/>
      <c r="I93" s="30"/>
      <c r="J93" s="65"/>
      <c r="K93" s="65"/>
      <c r="L93" s="65"/>
      <c r="M93" s="65"/>
      <c r="N93" s="65"/>
      <c r="O93" s="30"/>
      <c r="P93" s="30"/>
      <c r="Q93" s="33"/>
      <c r="R93" s="33"/>
      <c r="S93" s="33"/>
      <c r="T93" s="33"/>
      <c r="U93" s="33"/>
      <c r="V93" s="30"/>
      <c r="W93" s="30"/>
      <c r="X93" s="33"/>
      <c r="Y93" s="33"/>
      <c r="Z93" s="33"/>
      <c r="AA93" s="39"/>
      <c r="AB93" s="33"/>
      <c r="AC93" s="30"/>
      <c r="AD93" s="30"/>
      <c r="AE93" s="33"/>
      <c r="AF93" s="359"/>
      <c r="AG93" s="42"/>
      <c r="AH93" s="48" t="s">
        <v>139</v>
      </c>
      <c r="AI93" s="30" t="s">
        <v>22</v>
      </c>
      <c r="AJ93" s="44"/>
      <c r="AK93" s="45"/>
      <c r="AL93" s="126"/>
      <c r="AM93" s="35" t="s">
        <v>50</v>
      </c>
      <c r="AN93" s="36" t="s">
        <v>51</v>
      </c>
      <c r="AO93" s="36">
        <v>1</v>
      </c>
      <c r="AP93" s="37">
        <f t="shared" si="6"/>
        <v>4</v>
      </c>
      <c r="AQ93" s="37">
        <v>0</v>
      </c>
      <c r="AR93" s="38">
        <f t="shared" si="7"/>
        <v>4</v>
      </c>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c r="BO93" s="359"/>
      <c r="BP93" s="359"/>
    </row>
    <row r="94" spans="1:68">
      <c r="A94" s="99" t="s">
        <v>20</v>
      </c>
      <c r="B94" s="30"/>
      <c r="C94" s="65"/>
      <c r="D94" s="65"/>
      <c r="E94" s="65"/>
      <c r="F94" s="65"/>
      <c r="G94" s="65"/>
      <c r="H94" s="65"/>
      <c r="I94" s="65"/>
      <c r="J94" s="33"/>
      <c r="K94" s="33"/>
      <c r="L94" s="65" t="s">
        <v>52</v>
      </c>
      <c r="M94" s="65" t="s">
        <v>52</v>
      </c>
      <c r="N94" s="65" t="s">
        <v>52</v>
      </c>
      <c r="O94" s="65" t="s">
        <v>52</v>
      </c>
      <c r="P94" s="65" t="s">
        <v>52</v>
      </c>
      <c r="Q94" s="65"/>
      <c r="R94" s="65"/>
      <c r="S94" s="65"/>
      <c r="T94" s="65"/>
      <c r="U94" s="65"/>
      <c r="V94" s="30"/>
      <c r="W94" s="30"/>
      <c r="X94" s="65"/>
      <c r="Y94" s="65"/>
      <c r="Z94" s="65"/>
      <c r="AA94" s="39"/>
      <c r="AB94" s="33"/>
      <c r="AC94" s="30"/>
      <c r="AD94" s="30"/>
      <c r="AE94" s="65"/>
      <c r="AF94" s="127"/>
      <c r="AG94" s="42"/>
      <c r="AH94" s="120" t="s">
        <v>140</v>
      </c>
      <c r="AI94" s="41" t="s">
        <v>43</v>
      </c>
      <c r="AJ94" s="33" t="s">
        <v>20</v>
      </c>
      <c r="AK94" s="55" t="s">
        <v>33</v>
      </c>
      <c r="AL94" s="126"/>
      <c r="AM94" s="35" t="s">
        <v>27</v>
      </c>
      <c r="AN94" s="36" t="s">
        <v>49</v>
      </c>
      <c r="AO94" s="36">
        <v>0</v>
      </c>
      <c r="AP94" s="37">
        <f t="shared" si="6"/>
        <v>2</v>
      </c>
      <c r="AQ94" s="37">
        <v>0</v>
      </c>
      <c r="AR94" s="38">
        <f t="shared" si="7"/>
        <v>6</v>
      </c>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row>
    <row r="95" spans="1:68">
      <c r="A95" s="99" t="s">
        <v>43</v>
      </c>
      <c r="B95" s="30"/>
      <c r="C95" s="65"/>
      <c r="D95" s="65"/>
      <c r="E95" s="65"/>
      <c r="F95" s="65"/>
      <c r="G95" s="65"/>
      <c r="H95" s="30"/>
      <c r="I95" s="30"/>
      <c r="J95" s="65" t="s">
        <v>52</v>
      </c>
      <c r="K95" s="65" t="s">
        <v>52</v>
      </c>
      <c r="L95" s="65" t="s">
        <v>52</v>
      </c>
      <c r="M95" s="65" t="s">
        <v>52</v>
      </c>
      <c r="N95" s="65" t="s">
        <v>52</v>
      </c>
      <c r="O95" s="65" t="s">
        <v>52</v>
      </c>
      <c r="P95" s="65" t="s">
        <v>52</v>
      </c>
      <c r="Q95" s="65" t="s">
        <v>141</v>
      </c>
      <c r="R95" s="65" t="s">
        <v>141</v>
      </c>
      <c r="S95" s="65" t="s">
        <v>141</v>
      </c>
      <c r="T95" s="65" t="s">
        <v>141</v>
      </c>
      <c r="U95" s="65" t="s">
        <v>141</v>
      </c>
      <c r="V95" s="30"/>
      <c r="W95" s="30"/>
      <c r="X95" s="65"/>
      <c r="Y95" s="65"/>
      <c r="Z95" s="65"/>
      <c r="AA95" s="65"/>
      <c r="AB95" s="65"/>
      <c r="AC95" s="30"/>
      <c r="AD95" s="30"/>
      <c r="AE95" s="65" t="s">
        <v>52</v>
      </c>
      <c r="AF95" s="359"/>
      <c r="AG95" s="42"/>
      <c r="AH95" s="128" t="s">
        <v>142</v>
      </c>
      <c r="AI95" s="129" t="s">
        <v>43</v>
      </c>
      <c r="AJ95" s="130"/>
      <c r="AK95" s="131"/>
      <c r="AL95" s="126"/>
      <c r="AM95" s="35" t="s">
        <v>26</v>
      </c>
      <c r="AN95" s="36" t="s">
        <v>54</v>
      </c>
      <c r="AO95" s="36">
        <v>1</v>
      </c>
      <c r="AP95" s="37">
        <f t="shared" si="6"/>
        <v>4</v>
      </c>
      <c r="AQ95" s="37">
        <v>2</v>
      </c>
      <c r="AR95" s="38">
        <f t="shared" si="7"/>
        <v>7</v>
      </c>
      <c r="AS95" s="359"/>
      <c r="AT95" s="359"/>
      <c r="AU95" s="359"/>
      <c r="AV95" s="359"/>
      <c r="AW95" s="359"/>
      <c r="AX95" s="359"/>
      <c r="AY95" s="359"/>
      <c r="AZ95" s="359"/>
      <c r="BA95" s="359"/>
      <c r="BB95" s="359"/>
      <c r="BC95" s="359"/>
      <c r="BD95" s="359"/>
      <c r="BE95" s="359"/>
      <c r="BF95" s="359"/>
      <c r="BG95" s="359"/>
      <c r="BH95" s="359"/>
      <c r="BI95" s="359"/>
      <c r="BJ95" s="359"/>
      <c r="BK95" s="359"/>
      <c r="BL95" s="359"/>
      <c r="BM95" s="359"/>
      <c r="BN95" s="359"/>
      <c r="BO95" s="359"/>
      <c r="BP95" s="359"/>
    </row>
    <row r="96" spans="1:68" ht="16" thickBot="1">
      <c r="A96" s="99" t="s">
        <v>21</v>
      </c>
      <c r="B96" s="30"/>
      <c r="C96" s="65"/>
      <c r="D96" s="65"/>
      <c r="E96" s="65"/>
      <c r="F96" s="65"/>
      <c r="G96" s="65"/>
      <c r="H96" s="30"/>
      <c r="I96" s="30"/>
      <c r="J96" s="33"/>
      <c r="K96" s="33"/>
      <c r="L96" s="33"/>
      <c r="M96" s="33"/>
      <c r="N96" s="33"/>
      <c r="O96" s="30"/>
      <c r="P96" s="30"/>
      <c r="Q96" s="33"/>
      <c r="R96" s="33"/>
      <c r="S96" s="33"/>
      <c r="T96" s="33"/>
      <c r="U96" s="33"/>
      <c r="V96" s="30"/>
      <c r="W96" s="30"/>
      <c r="X96" s="33"/>
      <c r="Y96" s="33"/>
      <c r="Z96" s="33"/>
      <c r="AA96" s="65" t="s">
        <v>55</v>
      </c>
      <c r="AB96" s="33" t="s">
        <v>55</v>
      </c>
      <c r="AC96" s="30" t="s">
        <v>55</v>
      </c>
      <c r="AD96" s="30" t="s">
        <v>55</v>
      </c>
      <c r="AE96" s="65"/>
      <c r="AF96" s="359"/>
      <c r="AG96" s="42"/>
      <c r="AH96" s="120" t="s">
        <v>143</v>
      </c>
      <c r="AI96" s="33" t="s">
        <v>43</v>
      </c>
      <c r="AJ96" s="33" t="s">
        <v>20</v>
      </c>
      <c r="AK96" s="55" t="s">
        <v>33</v>
      </c>
      <c r="AL96" s="126"/>
      <c r="AM96" s="69" t="s">
        <v>16</v>
      </c>
      <c r="AN96" s="70" t="s">
        <v>48</v>
      </c>
      <c r="AO96" s="70">
        <v>1</v>
      </c>
      <c r="AP96" s="70">
        <f t="shared" si="6"/>
        <v>5</v>
      </c>
      <c r="AQ96" s="71">
        <v>0</v>
      </c>
      <c r="AR96" s="72">
        <f t="shared" si="7"/>
        <v>4</v>
      </c>
      <c r="AS96" s="359"/>
      <c r="AT96" s="359"/>
      <c r="AU96" s="359"/>
      <c r="AV96" s="359"/>
      <c r="AW96" s="359"/>
      <c r="AX96" s="359"/>
      <c r="AY96" s="359"/>
      <c r="AZ96" s="359"/>
      <c r="BA96" s="359"/>
      <c r="BB96" s="359"/>
      <c r="BC96" s="359"/>
      <c r="BD96" s="359"/>
      <c r="BE96" s="359"/>
      <c r="BF96" s="359"/>
      <c r="BG96" s="359"/>
      <c r="BH96" s="359"/>
      <c r="BI96" s="359"/>
      <c r="BJ96" s="359"/>
      <c r="BK96" s="359"/>
      <c r="BL96" s="359"/>
      <c r="BM96" s="359"/>
      <c r="BN96" s="359"/>
      <c r="BO96" s="359"/>
      <c r="BP96" s="359"/>
    </row>
    <row r="97" spans="1:81" ht="16" thickTop="1">
      <c r="A97" s="99" t="s">
        <v>51</v>
      </c>
      <c r="B97" s="65" t="s">
        <v>44</v>
      </c>
      <c r="C97" s="65" t="s">
        <v>44</v>
      </c>
      <c r="D97" s="65" t="s">
        <v>44</v>
      </c>
      <c r="E97" s="65" t="s">
        <v>44</v>
      </c>
      <c r="F97" s="65" t="s">
        <v>44</v>
      </c>
      <c r="G97" s="33"/>
      <c r="H97" s="30"/>
      <c r="I97" s="30"/>
      <c r="J97" s="65"/>
      <c r="K97" s="65"/>
      <c r="L97" s="65"/>
      <c r="M97" s="65"/>
      <c r="N97" s="65"/>
      <c r="O97" s="30"/>
      <c r="P97" s="30"/>
      <c r="Q97" s="33"/>
      <c r="R97" s="33"/>
      <c r="S97" s="33"/>
      <c r="T97" s="33"/>
      <c r="U97" s="33"/>
      <c r="V97" s="30"/>
      <c r="W97" s="30"/>
      <c r="X97" s="33"/>
      <c r="Y97" s="33"/>
      <c r="Z97" s="33"/>
      <c r="AA97" s="39"/>
      <c r="AB97" s="33"/>
      <c r="AC97" s="30"/>
      <c r="AD97" s="30"/>
      <c r="AE97" s="33"/>
      <c r="AF97" s="359"/>
      <c r="AG97" s="42"/>
      <c r="AH97" s="48" t="s">
        <v>144</v>
      </c>
      <c r="AI97" s="30" t="s">
        <v>43</v>
      </c>
      <c r="AJ97" s="44"/>
      <c r="AK97" s="45"/>
      <c r="AL97" s="126"/>
      <c r="AM97" s="76"/>
      <c r="AN97" s="76" t="s">
        <v>127</v>
      </c>
      <c r="AO97" s="76">
        <v>3</v>
      </c>
      <c r="AP97" s="110">
        <f t="shared" si="6"/>
        <v>13</v>
      </c>
      <c r="AQ97" s="76"/>
      <c r="AR97" s="76"/>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c r="BO97" s="359"/>
      <c r="BP97" s="359"/>
      <c r="BQ97" s="359"/>
      <c r="BR97" s="359"/>
      <c r="BS97" s="359"/>
      <c r="BT97" s="359"/>
      <c r="BU97" s="359"/>
      <c r="BV97" s="359"/>
      <c r="BW97" s="359"/>
      <c r="BX97" s="359"/>
      <c r="BY97" s="359"/>
      <c r="BZ97" s="359"/>
      <c r="CA97" s="359"/>
      <c r="CB97" s="359"/>
      <c r="CC97" s="359"/>
    </row>
    <row r="98" spans="1:81" ht="16" thickBot="1">
      <c r="A98" s="99" t="s">
        <v>49</v>
      </c>
      <c r="B98" s="30"/>
      <c r="C98" s="33"/>
      <c r="D98" s="33"/>
      <c r="E98" s="33"/>
      <c r="F98" s="33"/>
      <c r="G98" s="33"/>
      <c r="H98" s="30"/>
      <c r="I98" s="30"/>
      <c r="J98" s="33"/>
      <c r="K98" s="33"/>
      <c r="L98" s="33"/>
      <c r="M98" s="33"/>
      <c r="N98" s="33"/>
      <c r="O98" s="30"/>
      <c r="P98" s="30"/>
      <c r="Q98" s="33"/>
      <c r="R98" s="33"/>
      <c r="S98" s="33"/>
      <c r="T98" s="33"/>
      <c r="U98" s="33"/>
      <c r="V98" s="65"/>
      <c r="W98" s="65"/>
      <c r="X98" s="33"/>
      <c r="Y98" s="33"/>
      <c r="Z98" s="33"/>
      <c r="AA98" s="39"/>
      <c r="AB98" s="33"/>
      <c r="AC98" s="65"/>
      <c r="AD98" s="65"/>
      <c r="AE98" s="33"/>
      <c r="AF98" s="359"/>
      <c r="AG98" s="42"/>
      <c r="AH98" s="100" t="s">
        <v>145</v>
      </c>
      <c r="AI98" s="74" t="s">
        <v>46</v>
      </c>
      <c r="AJ98" s="74" t="s">
        <v>21</v>
      </c>
      <c r="AK98" s="208" t="s">
        <v>22</v>
      </c>
      <c r="AL98" s="126"/>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BL98" s="359"/>
      <c r="BM98" s="359"/>
      <c r="BN98" s="359"/>
      <c r="BO98" s="359"/>
      <c r="BP98" s="359"/>
      <c r="BQ98" s="359"/>
      <c r="BR98" s="359"/>
      <c r="BS98" s="359"/>
      <c r="BT98" s="359"/>
      <c r="BU98" s="359"/>
      <c r="BV98" s="359"/>
      <c r="BW98" s="359"/>
      <c r="BX98" s="359"/>
      <c r="BY98" s="359"/>
      <c r="BZ98" s="359"/>
      <c r="CA98" s="359"/>
      <c r="CB98" s="359"/>
      <c r="CC98" s="359"/>
    </row>
    <row r="99" spans="1:81" ht="16" thickTop="1">
      <c r="A99" s="99" t="s">
        <v>48</v>
      </c>
      <c r="B99" s="30"/>
      <c r="C99" s="33"/>
      <c r="D99" s="33"/>
      <c r="E99" s="33"/>
      <c r="F99" s="33"/>
      <c r="G99" s="33"/>
      <c r="H99" s="30"/>
      <c r="I99" s="30"/>
      <c r="J99" s="65"/>
      <c r="K99" s="65"/>
      <c r="L99" s="65"/>
      <c r="M99" s="65"/>
      <c r="N99" s="65"/>
      <c r="O99" s="30"/>
      <c r="P99" s="30"/>
      <c r="Q99" s="33"/>
      <c r="R99" s="33"/>
      <c r="S99" s="33"/>
      <c r="T99" s="33"/>
      <c r="U99" s="33"/>
      <c r="V99" s="30"/>
      <c r="W99" s="30"/>
      <c r="X99" s="33"/>
      <c r="Y99" s="33"/>
      <c r="Z99" s="33"/>
      <c r="AA99" s="39"/>
      <c r="AB99" s="33"/>
      <c r="AC99" s="30"/>
      <c r="AD99" s="30"/>
      <c r="AE99" s="33"/>
      <c r="AF99" s="359"/>
      <c r="AG99" s="42"/>
      <c r="AH99" s="126"/>
      <c r="AI99" s="126"/>
      <c r="AJ99" s="126"/>
      <c r="AK99" s="126"/>
      <c r="AL99" s="126"/>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c r="BO99" s="359"/>
      <c r="BP99" s="359"/>
      <c r="BQ99" s="359"/>
      <c r="BR99" s="359"/>
      <c r="BS99" s="359"/>
      <c r="BT99" s="359"/>
      <c r="BU99" s="359"/>
      <c r="BV99" s="359"/>
      <c r="BW99" s="359"/>
      <c r="BX99" s="359"/>
      <c r="BY99" s="359"/>
      <c r="BZ99" s="359"/>
      <c r="CA99" s="359"/>
      <c r="CB99" s="359"/>
      <c r="CC99" s="359"/>
    </row>
    <row r="100" spans="1:81">
      <c r="A100" s="99" t="s">
        <v>54</v>
      </c>
      <c r="B100" s="65" t="s">
        <v>44</v>
      </c>
      <c r="C100" s="65" t="s">
        <v>52</v>
      </c>
      <c r="D100" s="65" t="s">
        <v>52</v>
      </c>
      <c r="E100" s="65" t="s">
        <v>52</v>
      </c>
      <c r="F100" s="65" t="s">
        <v>44</v>
      </c>
      <c r="G100" s="65" t="s">
        <v>52</v>
      </c>
      <c r="H100" s="65" t="s">
        <v>44</v>
      </c>
      <c r="I100" s="65" t="s">
        <v>44</v>
      </c>
      <c r="J100" s="65" t="s">
        <v>52</v>
      </c>
      <c r="K100" s="65" t="s">
        <v>52</v>
      </c>
      <c r="L100" s="65" t="s">
        <v>52</v>
      </c>
      <c r="M100" s="65" t="s">
        <v>44</v>
      </c>
      <c r="N100" s="65" t="s">
        <v>52</v>
      </c>
      <c r="O100" s="65"/>
      <c r="P100" s="65"/>
      <c r="Q100" s="65" t="s">
        <v>52</v>
      </c>
      <c r="R100" s="65" t="s">
        <v>52</v>
      </c>
      <c r="S100" s="65" t="s">
        <v>52</v>
      </c>
      <c r="T100" s="65" t="s">
        <v>44</v>
      </c>
      <c r="U100" s="65" t="s">
        <v>52</v>
      </c>
      <c r="V100" s="65"/>
      <c r="W100" s="65"/>
      <c r="X100" s="65" t="s">
        <v>44</v>
      </c>
      <c r="Y100" s="65" t="s">
        <v>44</v>
      </c>
      <c r="Z100" s="65" t="s">
        <v>44</v>
      </c>
      <c r="AA100" s="65" t="s">
        <v>44</v>
      </c>
      <c r="AB100" s="65" t="s">
        <v>44</v>
      </c>
      <c r="AC100" s="65" t="s">
        <v>44</v>
      </c>
      <c r="AD100" s="65" t="s">
        <v>44</v>
      </c>
      <c r="AE100" s="65" t="s">
        <v>44</v>
      </c>
      <c r="AF100" s="359"/>
      <c r="AG100" s="42"/>
      <c r="AH100" s="126"/>
      <c r="AI100" s="126"/>
      <c r="AJ100" s="126"/>
      <c r="AK100" s="126"/>
      <c r="AL100" s="126"/>
      <c r="AM100" s="359"/>
      <c r="AN100" s="359"/>
      <c r="AO100" s="359"/>
      <c r="AP100" s="359"/>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c r="BO100" s="359"/>
      <c r="BP100" s="359"/>
      <c r="BQ100" s="359"/>
      <c r="BR100" s="359"/>
      <c r="BS100" s="359"/>
      <c r="BT100" s="359"/>
      <c r="BU100" s="359"/>
      <c r="BV100" s="359"/>
      <c r="BW100" s="359"/>
      <c r="BX100" s="359"/>
      <c r="BY100" s="359"/>
      <c r="BZ100" s="359"/>
      <c r="CA100" s="359"/>
      <c r="CB100" s="359"/>
      <c r="CC100" s="359"/>
    </row>
    <row r="101" spans="1:81">
      <c r="A101" s="359"/>
      <c r="B101" s="359"/>
      <c r="C101" s="359"/>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c r="BO101" s="359"/>
      <c r="BP101" s="359"/>
      <c r="BQ101" s="359"/>
      <c r="BR101" s="359"/>
      <c r="BS101" s="359"/>
      <c r="BT101" s="359"/>
      <c r="BU101" s="359"/>
      <c r="BV101" s="359"/>
      <c r="BW101" s="359"/>
      <c r="BX101" s="359"/>
      <c r="BY101" s="359"/>
      <c r="BZ101" s="359"/>
      <c r="CA101" s="359"/>
      <c r="CB101" s="359"/>
      <c r="CC101" s="359"/>
    </row>
    <row r="102" spans="1:81" ht="16" thickBot="1">
      <c r="A102" s="359"/>
      <c r="B102" s="359"/>
      <c r="C102" s="359"/>
      <c r="D102" s="359"/>
      <c r="E102" s="359"/>
      <c r="F102" s="359"/>
      <c r="G102" s="359"/>
      <c r="H102" s="359"/>
      <c r="I102" s="359"/>
      <c r="J102" s="359"/>
      <c r="K102" s="359"/>
      <c r="L102" s="359"/>
      <c r="M102" s="359"/>
      <c r="N102" s="359"/>
      <c r="O102" s="359"/>
      <c r="P102" s="359"/>
      <c r="Q102" s="359"/>
      <c r="R102" s="359"/>
      <c r="S102" s="359"/>
      <c r="T102" s="359"/>
      <c r="U102" s="359"/>
      <c r="V102" s="359"/>
      <c r="W102" s="359"/>
      <c r="X102" s="359"/>
      <c r="Y102" s="359"/>
      <c r="Z102" s="359"/>
      <c r="AA102" s="359"/>
      <c r="AB102" s="359"/>
      <c r="AC102" s="359"/>
      <c r="AD102" s="359"/>
      <c r="AE102" s="359"/>
      <c r="AF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c r="BO102" s="359"/>
      <c r="BP102" s="359"/>
      <c r="BQ102" s="359"/>
      <c r="BR102" s="359"/>
      <c r="BS102" s="359"/>
      <c r="BT102" s="359"/>
      <c r="BU102" s="359"/>
      <c r="BV102" s="359"/>
      <c r="BW102" s="359"/>
      <c r="BX102" s="359"/>
      <c r="BY102" s="359"/>
      <c r="BZ102" s="359"/>
      <c r="CA102" s="359"/>
      <c r="CB102" s="359"/>
      <c r="CC102" s="359"/>
    </row>
    <row r="103" spans="1:81" ht="16" thickTop="1">
      <c r="A103" s="82" t="s">
        <v>146</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G103" s="84">
        <v>43851</v>
      </c>
      <c r="AH103" s="104" t="s">
        <v>147</v>
      </c>
      <c r="AI103" s="90" t="s">
        <v>3</v>
      </c>
      <c r="AJ103" s="90" t="s">
        <v>4</v>
      </c>
      <c r="AK103" s="91" t="s">
        <v>5</v>
      </c>
      <c r="AL103" s="84"/>
      <c r="AM103" s="8"/>
      <c r="AN103" s="9" t="s">
        <v>1</v>
      </c>
      <c r="AO103" s="9"/>
      <c r="AP103" s="10"/>
      <c r="AQ103" s="10"/>
      <c r="AR103" s="11"/>
      <c r="AS103" s="132"/>
      <c r="AT103" s="132" t="s">
        <v>148</v>
      </c>
      <c r="AU103" s="132"/>
      <c r="AV103" s="359"/>
      <c r="AW103" s="359"/>
      <c r="AX103" s="359"/>
      <c r="AY103" s="359"/>
      <c r="AZ103" s="359"/>
      <c r="BA103" s="359"/>
      <c r="BB103" s="359"/>
      <c r="BC103" s="359"/>
      <c r="BD103" s="359"/>
      <c r="BE103" s="359"/>
      <c r="BF103" s="359"/>
      <c r="BG103" s="359"/>
      <c r="BH103" s="359"/>
      <c r="BI103" s="359"/>
      <c r="BJ103" s="359"/>
      <c r="BK103" s="359"/>
      <c r="BL103" s="359"/>
      <c r="BM103" s="359"/>
      <c r="BN103" s="359"/>
      <c r="BO103" s="359"/>
      <c r="BP103" s="359"/>
      <c r="BQ103" s="359"/>
      <c r="BR103" s="359"/>
      <c r="BS103" s="359"/>
      <c r="BT103" s="359"/>
      <c r="BU103" s="359"/>
      <c r="BV103" s="359"/>
      <c r="BW103" s="359"/>
      <c r="BX103" s="359"/>
      <c r="BY103" s="359"/>
      <c r="BZ103" s="359"/>
      <c r="CA103" s="359"/>
      <c r="CB103" s="359"/>
      <c r="CC103" s="359"/>
    </row>
    <row r="104" spans="1:81" s="92" customFormat="1" ht="65" thickBot="1">
      <c r="A104" s="85"/>
      <c r="B104" s="87">
        <v>1</v>
      </c>
      <c r="C104" s="87">
        <v>2</v>
      </c>
      <c r="D104" s="87">
        <v>3</v>
      </c>
      <c r="E104" s="87">
        <v>4</v>
      </c>
      <c r="F104" s="86">
        <v>5</v>
      </c>
      <c r="G104" s="86">
        <v>6</v>
      </c>
      <c r="H104" s="87">
        <v>7</v>
      </c>
      <c r="I104" s="87">
        <v>8</v>
      </c>
      <c r="J104" s="87">
        <v>9</v>
      </c>
      <c r="K104" s="87">
        <v>10</v>
      </c>
      <c r="L104" s="87">
        <v>11</v>
      </c>
      <c r="M104" s="86">
        <v>12</v>
      </c>
      <c r="N104" s="86">
        <v>13</v>
      </c>
      <c r="O104" s="87">
        <v>14</v>
      </c>
      <c r="P104" s="87">
        <v>15</v>
      </c>
      <c r="Q104" s="87">
        <v>16</v>
      </c>
      <c r="R104" s="87">
        <v>17</v>
      </c>
      <c r="S104" s="87">
        <v>18</v>
      </c>
      <c r="T104" s="86">
        <v>19</v>
      </c>
      <c r="U104" s="86">
        <v>20</v>
      </c>
      <c r="V104" s="87">
        <v>21</v>
      </c>
      <c r="W104" s="87">
        <v>22</v>
      </c>
      <c r="X104" s="87">
        <v>23</v>
      </c>
      <c r="Y104" s="103">
        <v>24</v>
      </c>
      <c r="Z104" s="103">
        <v>25</v>
      </c>
      <c r="AA104" s="86">
        <v>26</v>
      </c>
      <c r="AB104" s="86">
        <v>27</v>
      </c>
      <c r="AC104" s="87">
        <v>28</v>
      </c>
      <c r="AD104" s="87">
        <v>29</v>
      </c>
      <c r="AE104" s="87">
        <v>30</v>
      </c>
      <c r="AF104" s="133">
        <v>31</v>
      </c>
      <c r="AG104" s="7">
        <v>1</v>
      </c>
      <c r="AH104" s="32" t="s">
        <v>149</v>
      </c>
      <c r="AI104" s="33" t="s">
        <v>46</v>
      </c>
      <c r="AJ104" s="33" t="s">
        <v>21</v>
      </c>
      <c r="AK104" s="34" t="s">
        <v>22</v>
      </c>
      <c r="AL104" s="7"/>
      <c r="AM104" s="21"/>
      <c r="AN104" s="22" t="s">
        <v>6</v>
      </c>
      <c r="AO104" s="23" t="s">
        <v>7</v>
      </c>
      <c r="AP104" s="24" t="s">
        <v>8</v>
      </c>
      <c r="AQ104" s="24" t="s">
        <v>9</v>
      </c>
      <c r="AR104" s="25" t="s">
        <v>10</v>
      </c>
      <c r="AS104" s="134" t="s">
        <v>150</v>
      </c>
      <c r="AT104" s="206" t="s">
        <v>151</v>
      </c>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row>
    <row r="105" spans="1:81" ht="16" thickTop="1">
      <c r="A105" s="93" t="s">
        <v>11</v>
      </c>
      <c r="B105" s="33" t="s">
        <v>73</v>
      </c>
      <c r="C105" s="33" t="s">
        <v>73</v>
      </c>
      <c r="D105" s="33" t="s">
        <v>73</v>
      </c>
      <c r="E105" s="33" t="s">
        <v>73</v>
      </c>
      <c r="F105" s="68" t="s">
        <v>68</v>
      </c>
      <c r="G105" s="68" t="s">
        <v>68</v>
      </c>
      <c r="H105" s="94" t="s">
        <v>12</v>
      </c>
      <c r="I105" s="94" t="s">
        <v>12</v>
      </c>
      <c r="J105" s="94" t="s">
        <v>12</v>
      </c>
      <c r="K105" s="94" t="s">
        <v>12</v>
      </c>
      <c r="L105" s="94" t="s">
        <v>12</v>
      </c>
      <c r="M105" s="68" t="s">
        <v>66</v>
      </c>
      <c r="N105" s="68" t="s">
        <v>66</v>
      </c>
      <c r="O105" s="94" t="s">
        <v>25</v>
      </c>
      <c r="P105" s="94" t="s">
        <v>25</v>
      </c>
      <c r="Q105" s="94" t="s">
        <v>25</v>
      </c>
      <c r="R105" s="94" t="s">
        <v>25</v>
      </c>
      <c r="S105" s="94" t="s">
        <v>25</v>
      </c>
      <c r="T105" s="30" t="s">
        <v>114</v>
      </c>
      <c r="U105" s="30" t="s">
        <v>114</v>
      </c>
      <c r="V105" s="94" t="s">
        <v>16</v>
      </c>
      <c r="W105" s="94" t="s">
        <v>16</v>
      </c>
      <c r="X105" s="94" t="s">
        <v>16</v>
      </c>
      <c r="Y105" s="39" t="s">
        <v>16</v>
      </c>
      <c r="Z105" s="39" t="s">
        <v>152</v>
      </c>
      <c r="AA105" s="30" t="s">
        <v>12</v>
      </c>
      <c r="AB105" s="30" t="s">
        <v>12</v>
      </c>
      <c r="AC105" s="33" t="s">
        <v>12</v>
      </c>
      <c r="AD105" s="33" t="s">
        <v>12</v>
      </c>
      <c r="AE105" s="33" t="s">
        <v>27</v>
      </c>
      <c r="AF105" s="135" t="s">
        <v>18</v>
      </c>
      <c r="AG105" s="135" t="s">
        <v>27</v>
      </c>
      <c r="AH105" s="48" t="s">
        <v>153</v>
      </c>
      <c r="AI105" s="30" t="s">
        <v>46</v>
      </c>
      <c r="AJ105" s="44"/>
      <c r="AK105" s="45"/>
      <c r="AL105" s="42"/>
      <c r="AM105" s="35" t="s">
        <v>14</v>
      </c>
      <c r="AN105" s="36" t="s">
        <v>23</v>
      </c>
      <c r="AO105" s="36">
        <v>3</v>
      </c>
      <c r="AP105" s="37">
        <f>AO105+AP88</f>
        <v>18</v>
      </c>
      <c r="AQ105" s="37">
        <v>0</v>
      </c>
      <c r="AR105" s="38">
        <f>AQ105+AR88</f>
        <v>2</v>
      </c>
      <c r="AS105" s="359">
        <v>10</v>
      </c>
      <c r="AT105" s="359">
        <f>AS105-AP105</f>
        <v>-8</v>
      </c>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59"/>
      <c r="CC105" s="359"/>
    </row>
    <row r="106" spans="1:81">
      <c r="A106" s="21" t="s">
        <v>24</v>
      </c>
      <c r="B106" s="33" t="s">
        <v>25</v>
      </c>
      <c r="C106" s="33" t="s">
        <v>25</v>
      </c>
      <c r="D106" s="33" t="s">
        <v>25</v>
      </c>
      <c r="E106" s="33" t="s">
        <v>25</v>
      </c>
      <c r="F106" s="30"/>
      <c r="G106" s="30"/>
      <c r="H106" s="33" t="s">
        <v>28</v>
      </c>
      <c r="I106" s="33" t="s">
        <v>28</v>
      </c>
      <c r="J106" s="33" t="s">
        <v>28</v>
      </c>
      <c r="K106" s="33" t="s">
        <v>28</v>
      </c>
      <c r="L106" s="33" t="s">
        <v>28</v>
      </c>
      <c r="M106" s="30"/>
      <c r="N106" s="30"/>
      <c r="O106" s="41" t="s">
        <v>14</v>
      </c>
      <c r="P106" s="41" t="s">
        <v>14</v>
      </c>
      <c r="Q106" s="41" t="s">
        <v>14</v>
      </c>
      <c r="R106" s="41" t="s">
        <v>14</v>
      </c>
      <c r="S106" s="41" t="s">
        <v>14</v>
      </c>
      <c r="T106" s="30"/>
      <c r="U106" s="30"/>
      <c r="V106" s="33" t="s">
        <v>28</v>
      </c>
      <c r="W106" s="33" t="s">
        <v>28</v>
      </c>
      <c r="X106" s="33" t="s">
        <v>28</v>
      </c>
      <c r="Y106" s="39" t="s">
        <v>16</v>
      </c>
      <c r="Z106" s="39" t="s">
        <v>152</v>
      </c>
      <c r="AA106" s="30" t="s">
        <v>12</v>
      </c>
      <c r="AB106" s="30" t="s">
        <v>12</v>
      </c>
      <c r="AC106" s="33" t="s">
        <v>73</v>
      </c>
      <c r="AD106" s="33" t="s">
        <v>73</v>
      </c>
      <c r="AE106" s="33" t="s">
        <v>73</v>
      </c>
      <c r="AF106" s="135"/>
      <c r="AG106" s="42"/>
      <c r="AH106" s="32" t="s">
        <v>154</v>
      </c>
      <c r="AI106" s="41" t="s">
        <v>20</v>
      </c>
      <c r="AJ106" s="33" t="s">
        <v>43</v>
      </c>
      <c r="AK106" s="55" t="s">
        <v>33</v>
      </c>
      <c r="AL106" s="42"/>
      <c r="AM106" s="35" t="s">
        <v>29</v>
      </c>
      <c r="AN106" s="36" t="s">
        <v>30</v>
      </c>
      <c r="AO106" s="36">
        <v>2</v>
      </c>
      <c r="AP106" s="37">
        <f t="shared" ref="AP106:AP114" si="8">AO106+AP89</f>
        <v>6</v>
      </c>
      <c r="AQ106" s="37">
        <v>0</v>
      </c>
      <c r="AR106" s="38">
        <f t="shared" ref="AR106:AR113" si="9">AQ106+AR89</f>
        <v>3</v>
      </c>
      <c r="AS106" s="359">
        <v>5.5</v>
      </c>
      <c r="AT106" s="359">
        <f t="shared" ref="AT106:AT114" si="10">AS106-AP106</f>
        <v>-0.5</v>
      </c>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c r="BV106" s="359"/>
      <c r="BW106" s="359"/>
      <c r="BX106" s="359"/>
      <c r="BY106" s="359"/>
      <c r="BZ106" s="359"/>
      <c r="CA106" s="359"/>
      <c r="CB106" s="359"/>
      <c r="CC106" s="359"/>
    </row>
    <row r="107" spans="1:81">
      <c r="A107" s="21" t="s">
        <v>31</v>
      </c>
      <c r="B107" s="41" t="s">
        <v>32</v>
      </c>
      <c r="C107" s="41" t="s">
        <v>32</v>
      </c>
      <c r="D107" s="41" t="s">
        <v>32</v>
      </c>
      <c r="E107" s="41" t="s">
        <v>32</v>
      </c>
      <c r="F107" s="30"/>
      <c r="G107" s="30"/>
      <c r="H107" s="46" t="s">
        <v>33</v>
      </c>
      <c r="I107" s="41"/>
      <c r="J107" s="41"/>
      <c r="K107" s="41"/>
      <c r="L107" s="41"/>
      <c r="M107" s="30"/>
      <c r="N107" s="30"/>
      <c r="O107" s="41" t="s">
        <v>73</v>
      </c>
      <c r="P107" s="41" t="s">
        <v>73</v>
      </c>
      <c r="Q107" s="41" t="s">
        <v>73</v>
      </c>
      <c r="R107" s="41" t="s">
        <v>73</v>
      </c>
      <c r="S107" s="41" t="s">
        <v>73</v>
      </c>
      <c r="T107" s="30"/>
      <c r="U107" s="30"/>
      <c r="V107" s="46" t="s">
        <v>33</v>
      </c>
      <c r="W107" s="33"/>
      <c r="X107" s="33"/>
      <c r="Y107" s="39"/>
      <c r="Z107" s="39"/>
      <c r="AA107" s="30"/>
      <c r="AB107" s="30"/>
      <c r="AC107" s="41" t="s">
        <v>32</v>
      </c>
      <c r="AD107" s="41" t="s">
        <v>32</v>
      </c>
      <c r="AE107" s="41" t="s">
        <v>32</v>
      </c>
      <c r="AF107" s="105"/>
      <c r="AG107" s="42"/>
      <c r="AH107" s="48" t="s">
        <v>155</v>
      </c>
      <c r="AI107" s="30" t="s">
        <v>43</v>
      </c>
      <c r="AJ107" s="44"/>
      <c r="AK107" s="45"/>
      <c r="AL107" s="42"/>
      <c r="AM107" s="35" t="s">
        <v>12</v>
      </c>
      <c r="AN107" s="36" t="s">
        <v>20</v>
      </c>
      <c r="AO107" s="36">
        <v>2</v>
      </c>
      <c r="AP107" s="37">
        <f t="shared" si="8"/>
        <v>11</v>
      </c>
      <c r="AQ107" s="37">
        <v>2</v>
      </c>
      <c r="AR107" s="38">
        <f t="shared" si="9"/>
        <v>9</v>
      </c>
      <c r="AS107" s="359">
        <v>11</v>
      </c>
      <c r="AT107" s="359">
        <f t="shared" si="10"/>
        <v>0</v>
      </c>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c r="BO107" s="359"/>
      <c r="BP107" s="359"/>
      <c r="BQ107" s="359"/>
      <c r="BR107" s="359"/>
      <c r="BS107" s="359"/>
      <c r="BT107" s="359"/>
      <c r="BU107" s="359"/>
      <c r="BV107" s="359"/>
      <c r="BW107" s="359"/>
      <c r="BX107" s="359"/>
      <c r="BY107" s="359"/>
      <c r="BZ107" s="359"/>
      <c r="CA107" s="359"/>
      <c r="CB107" s="359"/>
      <c r="CC107" s="359"/>
    </row>
    <row r="108" spans="1:81" ht="16" thickBot="1">
      <c r="A108" s="49" t="s">
        <v>35</v>
      </c>
      <c r="B108" s="50"/>
      <c r="C108" s="50"/>
      <c r="D108" s="50"/>
      <c r="E108" s="50"/>
      <c r="F108" s="52" t="s">
        <v>37</v>
      </c>
      <c r="G108" s="52" t="s">
        <v>37</v>
      </c>
      <c r="H108" s="50"/>
      <c r="I108" s="50"/>
      <c r="J108" s="50"/>
      <c r="K108" s="50"/>
      <c r="L108" s="50"/>
      <c r="M108" s="52" t="s">
        <v>76</v>
      </c>
      <c r="N108" s="52" t="s">
        <v>76</v>
      </c>
      <c r="O108" s="50"/>
      <c r="P108" s="50"/>
      <c r="Q108" s="50"/>
      <c r="R108" s="50"/>
      <c r="S108" s="50"/>
      <c r="T108" s="52" t="s">
        <v>78</v>
      </c>
      <c r="U108" s="52" t="s">
        <v>78</v>
      </c>
      <c r="V108" s="50"/>
      <c r="W108" s="50"/>
      <c r="X108" s="50"/>
      <c r="Y108" s="52" t="s">
        <v>76</v>
      </c>
      <c r="Z108" s="52" t="s">
        <v>76</v>
      </c>
      <c r="AA108" s="52" t="s">
        <v>113</v>
      </c>
      <c r="AB108" s="52" t="s">
        <v>113</v>
      </c>
      <c r="AC108" s="50"/>
      <c r="AD108" s="50"/>
      <c r="AE108" s="50"/>
      <c r="AF108" s="119" t="s">
        <v>37</v>
      </c>
      <c r="AG108" s="119" t="s">
        <v>37</v>
      </c>
      <c r="AH108" s="32" t="s">
        <v>156</v>
      </c>
      <c r="AI108" s="352" t="s">
        <v>21</v>
      </c>
      <c r="AJ108" s="33" t="s">
        <v>22</v>
      </c>
      <c r="AK108" s="34" t="s">
        <v>96</v>
      </c>
      <c r="AL108" s="42"/>
      <c r="AM108" s="35" t="s">
        <v>28</v>
      </c>
      <c r="AN108" s="36" t="s">
        <v>43</v>
      </c>
      <c r="AO108" s="36">
        <v>2</v>
      </c>
      <c r="AP108" s="37">
        <f t="shared" si="8"/>
        <v>8</v>
      </c>
      <c r="AQ108" s="37">
        <v>2</v>
      </c>
      <c r="AR108" s="38">
        <f t="shared" si="9"/>
        <v>12</v>
      </c>
      <c r="AS108" s="359">
        <v>13</v>
      </c>
      <c r="AT108" s="359">
        <f t="shared" si="10"/>
        <v>5</v>
      </c>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c r="BR108" s="359"/>
      <c r="BS108" s="359"/>
      <c r="BT108" s="359"/>
      <c r="BU108" s="359"/>
      <c r="BV108" s="359"/>
      <c r="BW108" s="359"/>
      <c r="BX108" s="359"/>
      <c r="BY108" s="359"/>
      <c r="BZ108" s="359"/>
      <c r="CA108" s="359"/>
      <c r="CB108" s="359"/>
      <c r="CC108" s="359"/>
    </row>
    <row r="109" spans="1:81" ht="16" thickTop="1">
      <c r="A109" s="99" t="s">
        <v>22</v>
      </c>
      <c r="B109" s="109" t="s">
        <v>44</v>
      </c>
      <c r="C109" s="109" t="s">
        <v>44</v>
      </c>
      <c r="D109" s="109" t="s">
        <v>44</v>
      </c>
      <c r="E109" s="109" t="s">
        <v>44</v>
      </c>
      <c r="F109" s="30"/>
      <c r="G109" s="30"/>
      <c r="H109" s="33"/>
      <c r="I109" s="33"/>
      <c r="J109" s="33"/>
      <c r="K109" s="33"/>
      <c r="L109" s="33"/>
      <c r="M109" s="30"/>
      <c r="N109" s="30"/>
      <c r="O109" s="65"/>
      <c r="P109" s="65"/>
      <c r="Q109" s="65"/>
      <c r="R109" s="65"/>
      <c r="S109" s="65"/>
      <c r="T109" s="30"/>
      <c r="U109" s="30"/>
      <c r="V109" s="33"/>
      <c r="W109" s="33"/>
      <c r="X109" s="33"/>
      <c r="Y109" s="39"/>
      <c r="Z109" s="39"/>
      <c r="AA109" s="65" t="s">
        <v>55</v>
      </c>
      <c r="AB109" s="65" t="s">
        <v>55</v>
      </c>
      <c r="AC109" s="109" t="s">
        <v>44</v>
      </c>
      <c r="AD109" s="109" t="s">
        <v>44</v>
      </c>
      <c r="AE109" s="109" t="s">
        <v>44</v>
      </c>
      <c r="AF109" s="105"/>
      <c r="AG109" s="42" t="s">
        <v>157</v>
      </c>
      <c r="AH109" s="48" t="s">
        <v>158</v>
      </c>
      <c r="AI109" s="30" t="s">
        <v>48</v>
      </c>
      <c r="AJ109" s="44"/>
      <c r="AK109" s="45"/>
      <c r="AL109" s="42"/>
      <c r="AM109" s="21" t="s">
        <v>25</v>
      </c>
      <c r="AN109" s="33" t="s">
        <v>21</v>
      </c>
      <c r="AO109" s="33">
        <v>1</v>
      </c>
      <c r="AP109" s="37">
        <f t="shared" si="8"/>
        <v>4</v>
      </c>
      <c r="AQ109" s="63">
        <v>2</v>
      </c>
      <c r="AR109" s="38">
        <f t="shared" si="9"/>
        <v>2</v>
      </c>
      <c r="AS109" s="359">
        <v>4.5</v>
      </c>
      <c r="AT109" s="359">
        <f t="shared" si="10"/>
        <v>0.5</v>
      </c>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c r="BV109" s="359"/>
      <c r="BW109" s="359"/>
      <c r="BX109" s="359"/>
      <c r="BY109" s="359"/>
      <c r="BZ109" s="359"/>
      <c r="CA109" s="359"/>
      <c r="CB109" s="359"/>
      <c r="CC109" s="359"/>
    </row>
    <row r="110" spans="1:81">
      <c r="A110" s="268" t="s">
        <v>46</v>
      </c>
      <c r="B110" s="33"/>
      <c r="C110" s="33"/>
      <c r="D110" s="33"/>
      <c r="E110" s="33"/>
      <c r="F110" s="30"/>
      <c r="G110" s="30"/>
      <c r="H110" s="33"/>
      <c r="I110" s="33"/>
      <c r="J110" s="33"/>
      <c r="K110" s="33"/>
      <c r="L110" s="33"/>
      <c r="M110" s="65"/>
      <c r="N110" s="65"/>
      <c r="O110" s="65"/>
      <c r="P110" s="65"/>
      <c r="Q110" s="65"/>
      <c r="R110" s="65"/>
      <c r="S110" s="65"/>
      <c r="T110" s="30"/>
      <c r="U110" s="30"/>
      <c r="V110" s="33"/>
      <c r="W110" s="33"/>
      <c r="X110" s="33"/>
      <c r="Y110" s="39"/>
      <c r="Z110" s="39"/>
      <c r="AA110" s="30"/>
      <c r="AB110" s="30"/>
      <c r="AC110" s="33"/>
      <c r="AD110" s="33"/>
      <c r="AE110" s="33"/>
      <c r="AF110" s="39"/>
      <c r="AG110" s="42" t="s">
        <v>159</v>
      </c>
      <c r="AH110" s="120" t="s">
        <v>160</v>
      </c>
      <c r="AI110" s="41" t="s">
        <v>48</v>
      </c>
      <c r="AJ110" s="33" t="s">
        <v>43</v>
      </c>
      <c r="AK110" s="55" t="s">
        <v>33</v>
      </c>
      <c r="AL110" s="42"/>
      <c r="AM110" s="35" t="s">
        <v>50</v>
      </c>
      <c r="AN110" s="36" t="s">
        <v>51</v>
      </c>
      <c r="AO110" s="36">
        <v>0</v>
      </c>
      <c r="AP110" s="37">
        <f t="shared" si="8"/>
        <v>4</v>
      </c>
      <c r="AQ110" s="37">
        <v>0</v>
      </c>
      <c r="AR110" s="38">
        <f t="shared" si="9"/>
        <v>4</v>
      </c>
      <c r="AS110" s="359">
        <v>4.5</v>
      </c>
      <c r="AT110" s="359">
        <f t="shared" si="10"/>
        <v>0.5</v>
      </c>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c r="BR110" s="359"/>
      <c r="BS110" s="359"/>
      <c r="BT110" s="359"/>
      <c r="BU110" s="359"/>
      <c r="BV110" s="359"/>
      <c r="BW110" s="359"/>
      <c r="BX110" s="359"/>
      <c r="BY110" s="359"/>
      <c r="BZ110" s="359"/>
      <c r="CA110" s="359"/>
      <c r="CB110" s="359"/>
      <c r="CC110" s="359"/>
    </row>
    <row r="111" spans="1:81">
      <c r="A111" s="99" t="s">
        <v>20</v>
      </c>
      <c r="B111" s="65"/>
      <c r="C111" s="65"/>
      <c r="D111" s="65"/>
      <c r="E111" s="65"/>
      <c r="F111" s="30"/>
      <c r="G111" s="30"/>
      <c r="H111" s="65"/>
      <c r="I111" s="65"/>
      <c r="J111" s="65"/>
      <c r="K111" s="65"/>
      <c r="L111" s="65"/>
      <c r="M111" s="30"/>
      <c r="N111" s="30"/>
      <c r="O111" s="65"/>
      <c r="P111" s="65"/>
      <c r="Q111" s="65"/>
      <c r="R111" s="65"/>
      <c r="S111" s="65"/>
      <c r="T111" s="30"/>
      <c r="U111" s="30"/>
      <c r="V111" s="33"/>
      <c r="W111" s="33"/>
      <c r="X111" s="33"/>
      <c r="Y111" s="39"/>
      <c r="Z111" s="39"/>
      <c r="AA111" s="30"/>
      <c r="AB111" s="30"/>
      <c r="AC111" s="65"/>
      <c r="AD111" s="65"/>
      <c r="AE111" s="65"/>
      <c r="AF111" s="39"/>
      <c r="AG111" s="42" t="s">
        <v>161</v>
      </c>
      <c r="AH111" s="128" t="s">
        <v>162</v>
      </c>
      <c r="AI111" s="129" t="s">
        <v>48</v>
      </c>
      <c r="AJ111" s="130"/>
      <c r="AK111" s="131"/>
      <c r="AL111" s="42"/>
      <c r="AM111" s="35" t="s">
        <v>27</v>
      </c>
      <c r="AN111" s="36" t="s">
        <v>49</v>
      </c>
      <c r="AO111" s="36">
        <v>0</v>
      </c>
      <c r="AP111" s="37">
        <f t="shared" si="8"/>
        <v>2</v>
      </c>
      <c r="AQ111" s="37">
        <v>0</v>
      </c>
      <c r="AR111" s="38">
        <f t="shared" si="9"/>
        <v>6</v>
      </c>
      <c r="AS111" s="359">
        <v>2</v>
      </c>
      <c r="AT111" s="359">
        <f t="shared" si="10"/>
        <v>0</v>
      </c>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c r="BV111" s="359"/>
      <c r="BW111" s="359"/>
      <c r="BX111" s="359"/>
      <c r="BY111" s="359"/>
      <c r="BZ111" s="359"/>
      <c r="CA111" s="359"/>
      <c r="CB111" s="359"/>
      <c r="CC111" s="359"/>
    </row>
    <row r="112" spans="1:81">
      <c r="A112" s="99" t="s">
        <v>43</v>
      </c>
      <c r="B112" s="65" t="s">
        <v>52</v>
      </c>
      <c r="C112" s="65" t="s">
        <v>52</v>
      </c>
      <c r="D112" s="65" t="s">
        <v>52</v>
      </c>
      <c r="E112" s="65" t="s">
        <v>52</v>
      </c>
      <c r="F112" s="65" t="s">
        <v>52</v>
      </c>
      <c r="G112" s="65" t="s">
        <v>52</v>
      </c>
      <c r="H112" s="65"/>
      <c r="I112" s="65"/>
      <c r="J112" s="65"/>
      <c r="K112" s="65"/>
      <c r="L112" s="65"/>
      <c r="M112" s="30"/>
      <c r="N112" s="30"/>
      <c r="O112" s="65" t="s">
        <v>163</v>
      </c>
      <c r="P112" s="65" t="s">
        <v>163</v>
      </c>
      <c r="Q112" s="65" t="s">
        <v>163</v>
      </c>
      <c r="R112" s="65" t="s">
        <v>163</v>
      </c>
      <c r="S112" s="65" t="s">
        <v>163</v>
      </c>
      <c r="T112" s="30"/>
      <c r="U112" s="30"/>
      <c r="V112" s="65"/>
      <c r="W112" s="65"/>
      <c r="X112" s="65"/>
      <c r="Y112" s="65" t="s">
        <v>52</v>
      </c>
      <c r="Z112" s="65" t="s">
        <v>52</v>
      </c>
      <c r="AA112" s="65" t="s">
        <v>52</v>
      </c>
      <c r="AB112" s="65" t="s">
        <v>52</v>
      </c>
      <c r="AC112" s="65" t="s">
        <v>52</v>
      </c>
      <c r="AD112" s="65" t="s">
        <v>52</v>
      </c>
      <c r="AE112" s="65" t="s">
        <v>52</v>
      </c>
      <c r="AF112" s="65"/>
      <c r="AG112" s="42" t="s">
        <v>164</v>
      </c>
      <c r="AH112" s="128" t="s">
        <v>165</v>
      </c>
      <c r="AI112" s="129" t="s">
        <v>48</v>
      </c>
      <c r="AJ112" s="44"/>
      <c r="AK112" s="45"/>
      <c r="AL112" s="42"/>
      <c r="AM112" s="35" t="s">
        <v>26</v>
      </c>
      <c r="AN112" s="36" t="s">
        <v>54</v>
      </c>
      <c r="AO112" s="36">
        <v>0</v>
      </c>
      <c r="AP112" s="37">
        <f t="shared" si="8"/>
        <v>4</v>
      </c>
      <c r="AQ112" s="37">
        <v>0</v>
      </c>
      <c r="AR112" s="38">
        <f t="shared" si="9"/>
        <v>7</v>
      </c>
      <c r="AS112" s="359">
        <v>4.5</v>
      </c>
      <c r="AT112" s="359">
        <f t="shared" si="10"/>
        <v>0.5</v>
      </c>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A112" s="359"/>
      <c r="CB112" s="359"/>
      <c r="CC112" s="359"/>
    </row>
    <row r="113" spans="1:46" ht="16" thickBot="1">
      <c r="A113" s="99" t="s">
        <v>21</v>
      </c>
      <c r="B113" s="65"/>
      <c r="C113" s="65"/>
      <c r="D113" s="65"/>
      <c r="E113" s="65"/>
      <c r="F113" s="30"/>
      <c r="G113" s="30"/>
      <c r="H113" s="33"/>
      <c r="I113" s="33"/>
      <c r="J113" s="33"/>
      <c r="K113" s="33"/>
      <c r="L113" s="33"/>
      <c r="M113" s="30"/>
      <c r="N113" s="30"/>
      <c r="O113" s="33"/>
      <c r="P113" s="33"/>
      <c r="Q113" s="33"/>
      <c r="R113" s="33"/>
      <c r="S113" s="33"/>
      <c r="T113" s="30"/>
      <c r="U113" s="30"/>
      <c r="V113" s="33"/>
      <c r="W113" s="33"/>
      <c r="X113" s="33"/>
      <c r="Y113" s="39"/>
      <c r="Z113" s="39"/>
      <c r="AA113" s="30"/>
      <c r="AB113" s="30"/>
      <c r="AC113" s="65"/>
      <c r="AD113" s="65"/>
      <c r="AE113" s="65"/>
      <c r="AF113" s="39"/>
      <c r="AG113" s="42" t="s">
        <v>166</v>
      </c>
      <c r="AH113" s="48" t="s">
        <v>167</v>
      </c>
      <c r="AI113" s="213" t="s">
        <v>20</v>
      </c>
      <c r="AJ113" s="44"/>
      <c r="AK113" s="45"/>
      <c r="AL113" s="42"/>
      <c r="AM113" s="69" t="s">
        <v>16</v>
      </c>
      <c r="AN113" s="70" t="s">
        <v>48</v>
      </c>
      <c r="AO113" s="70">
        <v>1</v>
      </c>
      <c r="AP113" s="70">
        <f t="shared" si="8"/>
        <v>6</v>
      </c>
      <c r="AQ113" s="71">
        <v>4</v>
      </c>
      <c r="AR113" s="38">
        <f t="shared" si="9"/>
        <v>8</v>
      </c>
      <c r="AS113" s="359">
        <v>5.5</v>
      </c>
      <c r="AT113" s="359">
        <f t="shared" si="10"/>
        <v>-0.5</v>
      </c>
    </row>
    <row r="114" spans="1:46" ht="16" thickTop="1">
      <c r="A114" s="99" t="s">
        <v>51</v>
      </c>
      <c r="B114" s="33"/>
      <c r="C114" s="33"/>
      <c r="D114" s="33"/>
      <c r="E114" s="33"/>
      <c r="F114" s="30"/>
      <c r="G114" s="30"/>
      <c r="H114" s="33"/>
      <c r="I114" s="33"/>
      <c r="J114" s="33"/>
      <c r="K114" s="33"/>
      <c r="L114" s="33"/>
      <c r="M114" s="30"/>
      <c r="N114" s="30"/>
      <c r="O114" s="65"/>
      <c r="P114" s="65"/>
      <c r="Q114" s="65"/>
      <c r="R114" s="65"/>
      <c r="S114" s="65"/>
      <c r="T114" s="30"/>
      <c r="U114" s="30"/>
      <c r="V114" s="65"/>
      <c r="W114" s="65"/>
      <c r="X114" s="65"/>
      <c r="Y114" s="65"/>
      <c r="Z114" s="65" t="s">
        <v>44</v>
      </c>
      <c r="AA114" s="65" t="s">
        <v>44</v>
      </c>
      <c r="AB114" s="65" t="s">
        <v>44</v>
      </c>
      <c r="AC114" s="65" t="s">
        <v>44</v>
      </c>
      <c r="AD114" s="65" t="s">
        <v>44</v>
      </c>
      <c r="AE114" s="65" t="s">
        <v>44</v>
      </c>
      <c r="AF114" s="65" t="s">
        <v>44</v>
      </c>
      <c r="AG114" s="42" t="s">
        <v>168</v>
      </c>
      <c r="AH114" s="120" t="s">
        <v>169</v>
      </c>
      <c r="AI114" s="33" t="s">
        <v>20</v>
      </c>
      <c r="AJ114" s="352" t="s">
        <v>46</v>
      </c>
      <c r="AK114" s="34" t="s">
        <v>22</v>
      </c>
      <c r="AL114" s="42"/>
      <c r="AM114" s="76"/>
      <c r="AN114" s="76" t="s">
        <v>127</v>
      </c>
      <c r="AO114" s="76">
        <v>3</v>
      </c>
      <c r="AP114" s="110">
        <f t="shared" si="8"/>
        <v>16</v>
      </c>
      <c r="AQ114" s="76"/>
      <c r="AR114" s="76"/>
      <c r="AS114" s="359">
        <v>15</v>
      </c>
      <c r="AT114" s="359">
        <f t="shared" si="10"/>
        <v>-1</v>
      </c>
    </row>
    <row r="115" spans="1:46" ht="16" thickBot="1">
      <c r="A115" s="99" t="s">
        <v>49</v>
      </c>
      <c r="B115" s="33"/>
      <c r="C115" s="33"/>
      <c r="D115" s="33"/>
      <c r="E115" s="33"/>
      <c r="F115" s="30"/>
      <c r="G115" s="30"/>
      <c r="H115" s="33"/>
      <c r="I115" s="33"/>
      <c r="J115" s="33"/>
      <c r="K115" s="33"/>
      <c r="L115" s="33"/>
      <c r="M115" s="30"/>
      <c r="N115" s="30"/>
      <c r="O115" s="33"/>
      <c r="P115" s="33"/>
      <c r="Q115" s="33"/>
      <c r="R115" s="33"/>
      <c r="S115" s="33"/>
      <c r="T115" s="30"/>
      <c r="U115" s="30"/>
      <c r="V115" s="33"/>
      <c r="W115" s="33"/>
      <c r="X115" s="33"/>
      <c r="Y115" s="39"/>
      <c r="Z115" s="39"/>
      <c r="AA115" s="30"/>
      <c r="AB115" s="30"/>
      <c r="AC115" s="33"/>
      <c r="AD115" s="33"/>
      <c r="AE115" s="33"/>
      <c r="AF115" s="39"/>
      <c r="AG115" s="42" t="s">
        <v>170</v>
      </c>
      <c r="AH115" s="136" t="s">
        <v>171</v>
      </c>
      <c r="AI115" s="366" t="s">
        <v>172</v>
      </c>
      <c r="AJ115" s="50"/>
      <c r="AK115" s="54"/>
      <c r="AL115" s="42"/>
      <c r="AM115" s="359"/>
      <c r="AN115" s="359"/>
      <c r="AO115" s="359"/>
      <c r="AP115" s="359"/>
      <c r="AQ115" s="359"/>
      <c r="AR115" s="359"/>
      <c r="AS115" s="359"/>
      <c r="AT115" s="359"/>
    </row>
    <row r="116" spans="1:46" ht="16" thickTop="1">
      <c r="A116" s="99" t="s">
        <v>48</v>
      </c>
      <c r="B116" s="33"/>
      <c r="C116" s="33"/>
      <c r="D116" s="33"/>
      <c r="E116" s="33"/>
      <c r="F116" s="30"/>
      <c r="G116" s="30"/>
      <c r="H116" s="33"/>
      <c r="I116" s="33"/>
      <c r="J116" s="33"/>
      <c r="K116" s="33"/>
      <c r="L116" s="33"/>
      <c r="M116" s="30"/>
      <c r="N116" s="30"/>
      <c r="O116" s="33"/>
      <c r="P116" s="33"/>
      <c r="Q116" s="33"/>
      <c r="R116" s="33"/>
      <c r="S116" s="33"/>
      <c r="T116" s="30"/>
      <c r="U116" s="30"/>
      <c r="V116" s="33"/>
      <c r="W116" s="33"/>
      <c r="X116" s="33"/>
      <c r="Y116" s="39"/>
      <c r="Z116" s="39"/>
      <c r="AA116" s="65" t="s">
        <v>55</v>
      </c>
      <c r="AB116" s="65" t="s">
        <v>55</v>
      </c>
      <c r="AC116" s="65" t="s">
        <v>55</v>
      </c>
      <c r="AD116" s="65" t="s">
        <v>55</v>
      </c>
      <c r="AE116" s="65" t="s">
        <v>55</v>
      </c>
      <c r="AF116" s="65" t="s">
        <v>55</v>
      </c>
      <c r="AG116" s="42" t="s">
        <v>173</v>
      </c>
      <c r="AH116" s="42"/>
      <c r="AI116" s="42"/>
      <c r="AJ116" s="42"/>
      <c r="AK116" s="42"/>
      <c r="AL116" s="42"/>
      <c r="AM116" s="359"/>
      <c r="AN116" s="359"/>
      <c r="AO116" s="359"/>
      <c r="AP116" s="359"/>
      <c r="AQ116" s="359"/>
      <c r="AR116" s="359"/>
      <c r="AS116" s="359"/>
      <c r="AT116" s="359"/>
    </row>
    <row r="117" spans="1:46">
      <c r="A117" s="99" t="s">
        <v>54</v>
      </c>
      <c r="B117" s="65" t="s">
        <v>52</v>
      </c>
      <c r="C117" s="65" t="s">
        <v>52</v>
      </c>
      <c r="D117" s="65" t="s">
        <v>44</v>
      </c>
      <c r="E117" s="65" t="s">
        <v>52</v>
      </c>
      <c r="F117" s="65"/>
      <c r="G117" s="65"/>
      <c r="H117" s="65" t="s">
        <v>52</v>
      </c>
      <c r="I117" s="65" t="s">
        <v>52</v>
      </c>
      <c r="J117" s="65" t="s">
        <v>52</v>
      </c>
      <c r="K117" s="65" t="s">
        <v>44</v>
      </c>
      <c r="L117" s="65" t="s">
        <v>52</v>
      </c>
      <c r="M117" s="30"/>
      <c r="N117" s="30"/>
      <c r="O117" s="65" t="s">
        <v>52</v>
      </c>
      <c r="P117" s="65" t="s">
        <v>52</v>
      </c>
      <c r="Q117" s="65" t="s">
        <v>52</v>
      </c>
      <c r="R117" s="65" t="s">
        <v>44</v>
      </c>
      <c r="S117" s="65" t="s">
        <v>52</v>
      </c>
      <c r="T117" s="65" t="s">
        <v>44</v>
      </c>
      <c r="U117" s="65" t="s">
        <v>44</v>
      </c>
      <c r="V117" s="65" t="s">
        <v>44</v>
      </c>
      <c r="W117" s="65" t="s">
        <v>44</v>
      </c>
      <c r="X117" s="65" t="s">
        <v>44</v>
      </c>
      <c r="Y117" s="65" t="s">
        <v>44</v>
      </c>
      <c r="Z117" s="65" t="s">
        <v>44</v>
      </c>
      <c r="AA117" s="65" t="s">
        <v>44</v>
      </c>
      <c r="AB117" s="65" t="s">
        <v>44</v>
      </c>
      <c r="AC117" s="65" t="s">
        <v>44</v>
      </c>
      <c r="AD117" s="65" t="s">
        <v>44</v>
      </c>
      <c r="AE117" s="65" t="s">
        <v>44</v>
      </c>
      <c r="AF117" s="65" t="s">
        <v>44</v>
      </c>
      <c r="AG117" s="42"/>
      <c r="AH117" s="42"/>
      <c r="AI117" s="42"/>
      <c r="AJ117" s="42"/>
      <c r="AK117" s="42"/>
      <c r="AL117" s="42"/>
      <c r="AM117" s="359"/>
      <c r="AN117" s="359"/>
      <c r="AO117" s="359"/>
      <c r="AP117" s="359"/>
      <c r="AQ117" s="359"/>
      <c r="AR117" s="359"/>
      <c r="AS117" s="359"/>
      <c r="AT117" s="359"/>
    </row>
    <row r="118" spans="1:46" ht="16" thickBot="1">
      <c r="A118" s="359"/>
      <c r="B118" s="359"/>
      <c r="C118" s="359"/>
      <c r="D118" s="359"/>
      <c r="E118" s="359"/>
      <c r="F118" s="359"/>
      <c r="G118" s="359"/>
      <c r="H118" s="359"/>
      <c r="I118" s="359"/>
      <c r="J118" s="132" t="s">
        <v>174</v>
      </c>
      <c r="K118" s="359"/>
      <c r="L118" s="359"/>
      <c r="M118" s="359"/>
      <c r="N118" s="359"/>
      <c r="O118" s="359"/>
      <c r="P118" s="359"/>
      <c r="Q118" s="359"/>
      <c r="R118" s="359"/>
      <c r="S118" s="359"/>
      <c r="T118" s="359"/>
      <c r="U118" s="359"/>
      <c r="V118" s="359"/>
      <c r="W118" s="359"/>
      <c r="X118" s="359"/>
      <c r="Y118" s="359"/>
      <c r="Z118" s="359"/>
      <c r="AA118" s="359"/>
      <c r="AB118" s="359"/>
      <c r="AC118" s="359"/>
      <c r="AD118" s="359"/>
      <c r="AE118" s="359"/>
      <c r="AF118" s="359"/>
      <c r="AO118" s="359"/>
      <c r="AP118" s="359"/>
      <c r="AQ118" s="359"/>
      <c r="AR118" s="359"/>
      <c r="AS118" s="359"/>
      <c r="AT118" s="359"/>
    </row>
    <row r="119" spans="1:46" ht="17" thickTop="1" thickBot="1">
      <c r="A119" s="359"/>
      <c r="B119" s="149" t="s">
        <v>103</v>
      </c>
      <c r="C119" s="150"/>
      <c r="D119" s="151" t="s">
        <v>104</v>
      </c>
      <c r="E119" s="152"/>
      <c r="F119" s="150"/>
      <c r="G119" s="151" t="s">
        <v>105</v>
      </c>
      <c r="H119" s="151"/>
      <c r="I119" s="149"/>
      <c r="J119" s="151"/>
      <c r="K119" s="151" t="s">
        <v>106</v>
      </c>
      <c r="L119" s="154"/>
      <c r="M119" s="153"/>
      <c r="N119" s="149"/>
      <c r="O119" s="151" t="s">
        <v>107</v>
      </c>
      <c r="P119" s="154"/>
      <c r="Q119" s="261"/>
      <c r="R119" s="260" t="s">
        <v>108</v>
      </c>
      <c r="S119" s="262"/>
      <c r="T119" s="106"/>
      <c r="U119" s="113"/>
      <c r="V119" s="2"/>
      <c r="W119" s="42"/>
      <c r="X119" s="42"/>
      <c r="Y119" s="42"/>
      <c r="Z119" s="42"/>
      <c r="AA119" s="42"/>
      <c r="AB119" s="42"/>
      <c r="AC119" s="359"/>
      <c r="AD119" s="359"/>
      <c r="AE119" s="359"/>
      <c r="AF119" s="359"/>
      <c r="AG119" s="359"/>
      <c r="AH119" s="359"/>
      <c r="AI119" s="359"/>
      <c r="AJ119" s="359"/>
      <c r="AK119" s="359"/>
      <c r="AL119" s="359"/>
      <c r="AM119" s="359"/>
      <c r="AN119" s="359"/>
      <c r="AO119" s="359"/>
      <c r="AP119" s="359"/>
      <c r="AQ119" s="359"/>
      <c r="AR119" s="359"/>
      <c r="AS119" s="359"/>
      <c r="AT119" s="359"/>
    </row>
    <row r="120" spans="1:46" ht="17" thickTop="1" thickBot="1">
      <c r="A120" s="359" t="s">
        <v>109</v>
      </c>
      <c r="B120" s="149" t="s">
        <v>175</v>
      </c>
      <c r="C120" s="158"/>
      <c r="D120" s="211">
        <f>COUNTIF(B71:AF73,"BT^")+COUNTIF(B88:AF90,"BT^")+COUNTIF(B105:AF107,"BT^")</f>
        <v>23</v>
      </c>
      <c r="E120" s="160"/>
      <c r="F120" s="158"/>
      <c r="G120" s="210" t="s">
        <v>176</v>
      </c>
      <c r="H120" s="159"/>
      <c r="I120" s="158"/>
      <c r="J120" s="159"/>
      <c r="K120" s="159"/>
      <c r="L120" s="159"/>
      <c r="M120" s="160"/>
      <c r="N120" s="158"/>
      <c r="O120" s="210"/>
      <c r="P120" s="159"/>
      <c r="Q120" s="355"/>
      <c r="R120" s="263"/>
      <c r="S120" s="264"/>
      <c r="T120" s="42"/>
      <c r="U120" s="42"/>
      <c r="V120" s="359"/>
      <c r="W120" s="42"/>
      <c r="X120" s="42"/>
      <c r="Y120" s="42"/>
      <c r="Z120" s="42"/>
      <c r="AA120" s="42"/>
      <c r="AB120" s="42"/>
      <c r="AC120" s="359"/>
      <c r="AD120" s="359"/>
      <c r="AE120" s="359"/>
      <c r="AF120" s="359"/>
      <c r="AG120" s="359"/>
      <c r="AH120" s="359"/>
      <c r="AI120" s="359"/>
      <c r="AJ120" s="359"/>
      <c r="AK120" s="359"/>
      <c r="AL120" s="359"/>
      <c r="AM120" s="359"/>
      <c r="AN120" s="359"/>
      <c r="AO120" s="359"/>
      <c r="AP120" s="359"/>
      <c r="AQ120" s="359"/>
      <c r="AR120" s="359"/>
      <c r="AS120" s="359"/>
      <c r="AT120" s="359"/>
    </row>
    <row r="121" spans="1:46" ht="16" thickTop="1">
      <c r="A121" s="359" t="s">
        <v>111</v>
      </c>
      <c r="B121" s="155" t="s">
        <v>14</v>
      </c>
      <c r="C121" s="156"/>
      <c r="D121" s="110">
        <f>COUNTIF(B71:AF73,"BBT")+COUNTIF(B88:AF90,"BBT")+COUNTIF(B105:AF107,"BBT")+K121</f>
        <v>28</v>
      </c>
      <c r="E121" s="157"/>
      <c r="F121" s="161"/>
      <c r="G121" s="113" t="s">
        <v>112</v>
      </c>
      <c r="H121" s="106"/>
      <c r="I121" s="156"/>
      <c r="J121" s="144"/>
      <c r="K121" s="144">
        <f>COUNTIF(B105:AF107,"BBT!")+COUNTIF(B71:AF73,"BBT!")+COUNTIF(B88:AF90,"BBT!")</f>
        <v>6</v>
      </c>
      <c r="L121" s="144"/>
      <c r="M121" s="157"/>
      <c r="N121" s="161"/>
      <c r="O121" s="113" t="s">
        <v>38</v>
      </c>
      <c r="P121" s="106"/>
      <c r="Q121" s="245"/>
      <c r="R121" s="36">
        <f>COUNTIF(B74:AF74,"BBT$")+COUNTIF(B91:AE91,"BBT$")+COUNTIF(B108:AF108,"BBT$")</f>
        <v>2</v>
      </c>
      <c r="S121" s="246"/>
      <c r="T121" s="42"/>
      <c r="U121" s="42"/>
      <c r="V121" s="359"/>
      <c r="W121" s="2"/>
      <c r="X121" s="2"/>
      <c r="Y121" s="2"/>
      <c r="Z121" s="2"/>
      <c r="AA121" s="2"/>
      <c r="AB121" s="2"/>
      <c r="AC121" s="359"/>
      <c r="AD121" s="359"/>
      <c r="AE121" s="359"/>
      <c r="AF121" s="359"/>
      <c r="AG121" s="359"/>
      <c r="AH121" s="359"/>
      <c r="AI121" s="359"/>
      <c r="AJ121" s="359"/>
      <c r="AK121" s="359"/>
      <c r="AL121" s="359"/>
      <c r="AM121" s="359"/>
      <c r="AN121" s="359"/>
      <c r="AO121" s="359"/>
      <c r="AP121" s="359"/>
      <c r="AQ121" s="359"/>
      <c r="AR121" s="359"/>
      <c r="AS121" s="359"/>
      <c r="AT121" s="359"/>
    </row>
    <row r="122" spans="1:46">
      <c r="A122" s="359" t="s">
        <v>46</v>
      </c>
      <c r="B122" s="155" t="s">
        <v>73</v>
      </c>
      <c r="C122" s="162"/>
      <c r="D122" s="37">
        <f>COUNTIF(B71:AF73,"MT")+COUNTIF(B88:AF90,"MT")+COUNTIF(B105:AF107,"MT")+K122</f>
        <v>27</v>
      </c>
      <c r="E122" s="163"/>
      <c r="F122" s="161"/>
      <c r="G122" s="113" t="s">
        <v>68</v>
      </c>
      <c r="H122" s="106"/>
      <c r="I122" s="162"/>
      <c r="J122" s="354"/>
      <c r="K122" s="354">
        <f>COUNTIF(B105:AF107,"MT!")+COUNTIF(B71:AF73,"MT!")+COUNTIF(B88:AF90,"MT!")</f>
        <v>4</v>
      </c>
      <c r="L122" s="354"/>
      <c r="M122" s="163"/>
      <c r="N122" s="161"/>
      <c r="O122" s="113" t="s">
        <v>113</v>
      </c>
      <c r="P122" s="106"/>
      <c r="Q122" s="353"/>
      <c r="R122" s="36">
        <f>COUNTIF(B74:AF74,"MT$")+COUNTIF(B91:AE91,"MT$")+COUNTIF(B108:AF108,"MT$")</f>
        <v>6</v>
      </c>
      <c r="S122" s="247"/>
      <c r="T122" s="42"/>
      <c r="U122" s="42"/>
      <c r="V122" s="359"/>
      <c r="W122" s="112"/>
      <c r="X122" s="112"/>
      <c r="Y122" s="112"/>
      <c r="Z122" s="112"/>
      <c r="AA122" s="112"/>
      <c r="AB122" s="112"/>
      <c r="AC122" s="359"/>
      <c r="AD122" s="359"/>
      <c r="AE122" s="359"/>
      <c r="AF122" s="359"/>
      <c r="AG122" s="359"/>
      <c r="AH122" s="359"/>
      <c r="AI122" s="359"/>
      <c r="AJ122" s="359"/>
      <c r="AK122" s="359"/>
      <c r="AL122" s="359"/>
      <c r="AM122" s="359"/>
      <c r="AN122" s="359"/>
      <c r="AO122" s="359"/>
      <c r="AP122" s="359"/>
      <c r="AQ122" s="359"/>
      <c r="AR122" s="359"/>
      <c r="AS122" s="359"/>
      <c r="AT122" s="359"/>
    </row>
    <row r="123" spans="1:46" ht="17.25" customHeight="1">
      <c r="A123" s="359" t="s">
        <v>20</v>
      </c>
      <c r="B123" s="155" t="s">
        <v>12</v>
      </c>
      <c r="C123" s="162"/>
      <c r="D123" s="37">
        <f>COUNTIF(B71:AF73,"SJ")+COUNTIF(B88:AF90,"SJ")+COUNTIF(B105:AF107,"SJ")+K123</f>
        <v>27</v>
      </c>
      <c r="E123" s="163"/>
      <c r="F123" s="161"/>
      <c r="G123" s="113" t="s">
        <v>13</v>
      </c>
      <c r="H123" s="106"/>
      <c r="I123" s="162"/>
      <c r="J123" s="354"/>
      <c r="K123" s="354">
        <f>COUNTIF(B105:AF107,"SJ!")+COUNTIF(B71:AF73,"SJ!")+COUNTIF(B88:AF90,"SJ!")</f>
        <v>0</v>
      </c>
      <c r="L123" s="354"/>
      <c r="M123" s="163"/>
      <c r="N123" s="161"/>
      <c r="O123" s="113" t="s">
        <v>76</v>
      </c>
      <c r="P123" s="106"/>
      <c r="Q123" s="353"/>
      <c r="R123" s="36">
        <f>COUNTIF(B74:AF74,"SJ$")+COUNTIF(B91:AE91,"SJ$")+COUNTIF(B108:AF108,"SJ$")</f>
        <v>5</v>
      </c>
      <c r="S123" s="247"/>
      <c r="T123" s="42"/>
      <c r="U123" s="42"/>
      <c r="V123" s="359"/>
      <c r="W123" s="7"/>
      <c r="X123" s="7"/>
      <c r="Y123" s="7"/>
      <c r="Z123" s="7"/>
      <c r="AA123" s="7"/>
      <c r="AB123" s="7"/>
      <c r="AC123" s="359"/>
      <c r="AD123" s="359"/>
      <c r="AE123" s="359"/>
      <c r="AF123" s="359"/>
      <c r="AG123" s="359"/>
      <c r="AH123" s="359"/>
      <c r="AI123" s="359"/>
      <c r="AJ123" s="359"/>
      <c r="AK123" s="359"/>
      <c r="AL123" s="359"/>
      <c r="AM123" s="359"/>
      <c r="AN123" s="359"/>
      <c r="AO123" s="359"/>
      <c r="AP123" s="359"/>
      <c r="AQ123" s="359"/>
      <c r="AR123" s="359"/>
      <c r="AS123" s="359"/>
      <c r="AT123" s="359"/>
    </row>
    <row r="124" spans="1:46" ht="17.25" customHeight="1">
      <c r="A124" s="359" t="s">
        <v>43</v>
      </c>
      <c r="B124" s="155" t="s">
        <v>28</v>
      </c>
      <c r="C124" s="162"/>
      <c r="D124" s="37">
        <f>COUNTIF(B71:AF73,"AC")+COUNTIF(B88:AF90,"AC")+COUNTIF(B105:AF107,"AC")+K124</f>
        <v>25</v>
      </c>
      <c r="E124" s="163"/>
      <c r="F124" s="161"/>
      <c r="G124" s="113" t="s">
        <v>66</v>
      </c>
      <c r="H124" s="106"/>
      <c r="I124" s="162"/>
      <c r="J124" s="354"/>
      <c r="K124" s="354">
        <f>COUNTIF(B105:AF107,"AC!")+COUNTIF(B71:AF73,"AC!")+COUNTIF(B88:AF90,"AC!")</f>
        <v>7</v>
      </c>
      <c r="L124" s="354"/>
      <c r="M124" s="163"/>
      <c r="N124" s="161"/>
      <c r="O124" s="113" t="s">
        <v>78</v>
      </c>
      <c r="P124" s="106"/>
      <c r="Q124" s="353"/>
      <c r="R124" s="36">
        <f>COUNTIF(B74:AF74,"AC$")+COUNTIF(B91:AE91,"AC$")+COUNTIF(B108:AF108,"AC$")</f>
        <v>4</v>
      </c>
      <c r="S124" s="247"/>
      <c r="T124" s="42"/>
      <c r="U124" s="42"/>
      <c r="V124" s="359"/>
      <c r="W124" s="7"/>
      <c r="X124" s="7"/>
      <c r="Y124" s="7"/>
      <c r="Z124" s="7"/>
      <c r="AA124" s="7"/>
      <c r="AB124" s="7"/>
      <c r="AC124" s="359"/>
      <c r="AD124" s="359"/>
      <c r="AE124" s="359"/>
      <c r="AF124" s="359"/>
      <c r="AG124" s="359"/>
      <c r="AH124" s="359"/>
      <c r="AI124" s="359"/>
      <c r="AJ124" s="359"/>
      <c r="AK124" s="359"/>
      <c r="AL124" s="359"/>
      <c r="AM124" s="359"/>
      <c r="AN124" s="359"/>
      <c r="AO124" s="359"/>
      <c r="AP124" s="359"/>
      <c r="AQ124" s="359"/>
      <c r="AR124" s="359"/>
      <c r="AS124" s="359"/>
      <c r="AT124" s="359"/>
    </row>
    <row r="125" spans="1:46" ht="17.25" customHeight="1">
      <c r="A125" s="359" t="s">
        <v>21</v>
      </c>
      <c r="B125" s="155" t="s">
        <v>25</v>
      </c>
      <c r="C125" s="162"/>
      <c r="D125" s="37">
        <f>COUNTIF(B105:AF107,"TCC")+COUNTIF(B71:AF73,"TCC")+COUNTIF(B88:AF90,"TCC")+K125</f>
        <v>17</v>
      </c>
      <c r="E125" s="163"/>
      <c r="F125" s="161"/>
      <c r="G125" s="113" t="s">
        <v>15</v>
      </c>
      <c r="H125" s="106"/>
      <c r="I125" s="162"/>
      <c r="J125" s="354"/>
      <c r="K125" s="354">
        <f>COUNTIF(B105:AF107,"TCC!")+COUNTIF(B71:AF73,"TCC!")+COUNTIF(B88:AF90,"TCC!")</f>
        <v>2</v>
      </c>
      <c r="L125" s="354"/>
      <c r="M125" s="163"/>
      <c r="N125" s="161"/>
      <c r="O125" s="113" t="s">
        <v>37</v>
      </c>
      <c r="P125" s="106"/>
      <c r="Q125" s="353"/>
      <c r="R125" s="36">
        <f>COUNTIF(B74:AF74,"TCC$")+COUNTIF(B91:AE91,"TCC$")+COUNTIF(B108:AF108,"TCC$")</f>
        <v>5</v>
      </c>
      <c r="S125" s="247"/>
      <c r="T125" s="244"/>
      <c r="U125" s="42"/>
      <c r="V125" s="359"/>
      <c r="W125" s="7"/>
      <c r="X125" s="7"/>
      <c r="Y125" s="7"/>
      <c r="Z125" s="7"/>
      <c r="AA125" s="7"/>
      <c r="AB125" s="7"/>
      <c r="AC125" s="359"/>
      <c r="AD125" s="359"/>
      <c r="AE125" s="359"/>
      <c r="AF125" s="359"/>
      <c r="AG125" s="359"/>
      <c r="AH125" s="359"/>
      <c r="AI125" s="359"/>
      <c r="AJ125" s="359"/>
      <c r="AK125" s="359"/>
      <c r="AL125" s="359"/>
      <c r="AM125" s="359"/>
      <c r="AN125" s="359"/>
      <c r="AO125" s="359"/>
      <c r="AP125" s="359"/>
      <c r="AQ125" s="359"/>
      <c r="AR125" s="359"/>
      <c r="AS125" s="359"/>
      <c r="AT125" s="359"/>
    </row>
    <row r="126" spans="1:46" ht="18" customHeight="1">
      <c r="A126" s="359" t="s">
        <v>51</v>
      </c>
      <c r="B126" s="155" t="s">
        <v>50</v>
      </c>
      <c r="C126" s="162"/>
      <c r="D126" s="37">
        <f>COUNTIF(B105:AF107,"JB")+COUNTIF(B71:AF73,"JB")+COUNTIF(B88:AF90,"JB")+K126</f>
        <v>12</v>
      </c>
      <c r="E126" s="163"/>
      <c r="F126" s="161"/>
      <c r="G126" s="113" t="s">
        <v>67</v>
      </c>
      <c r="H126" s="106"/>
      <c r="I126" s="162"/>
      <c r="J126" s="354"/>
      <c r="K126" s="354">
        <f>COUNTIF(B105:AF107,"JB!")+COUNTIF(B71:AF73,"JB!")+COUNTIF(B88:AF90,"JB!")</f>
        <v>2</v>
      </c>
      <c r="L126" s="354"/>
      <c r="M126" s="163"/>
      <c r="N126" s="161"/>
      <c r="O126" s="113" t="s">
        <v>77</v>
      </c>
      <c r="P126" s="106"/>
      <c r="Q126" s="353"/>
      <c r="R126" s="36">
        <f>COUNTIF(B74:AF74,"JB$")+COUNTIF(B91:AE91,"JB$")+COUNTIF(B108:AF108,"JB$")</f>
        <v>2</v>
      </c>
      <c r="S126" s="247"/>
      <c r="T126" s="42"/>
      <c r="U126" s="42"/>
      <c r="V126" s="359"/>
      <c r="W126" s="7"/>
      <c r="X126" s="7"/>
      <c r="Y126" s="7"/>
      <c r="Z126" s="7"/>
      <c r="AA126" s="7"/>
      <c r="AB126" s="7"/>
      <c r="AC126" s="359"/>
      <c r="AD126" s="359"/>
      <c r="AE126" s="359"/>
      <c r="AF126" s="359"/>
      <c r="AG126" s="359"/>
      <c r="AH126" s="359"/>
      <c r="AI126" s="359"/>
      <c r="AJ126" s="359"/>
      <c r="AK126" s="359"/>
      <c r="AL126" s="359"/>
      <c r="AM126" s="359"/>
      <c r="AN126" s="359"/>
      <c r="AO126" s="359"/>
      <c r="AP126" s="359"/>
      <c r="AQ126" s="359"/>
      <c r="AR126" s="359"/>
      <c r="AS126" s="359"/>
      <c r="AT126" s="359"/>
    </row>
    <row r="127" spans="1:46" ht="15.75" customHeight="1">
      <c r="A127" s="359" t="s">
        <v>49</v>
      </c>
      <c r="B127" s="155" t="s">
        <v>27</v>
      </c>
      <c r="C127" s="162"/>
      <c r="D127" s="37">
        <f>COUNTIF(B105:AF107,"KS")+COUNTIF(B71:AF73,"KS")+COUNTIF(B88:AF90,"KS")+K127</f>
        <v>2</v>
      </c>
      <c r="E127" s="163"/>
      <c r="F127" s="161"/>
      <c r="G127" s="113" t="s">
        <v>18</v>
      </c>
      <c r="H127" s="106"/>
      <c r="I127" s="162"/>
      <c r="J127" s="354"/>
      <c r="K127" s="354">
        <f>COUNTIF(B105:AF107,"KS!")+COUNTIF(B71:AF73,"KS!")+COUNTIF(B88:AF90,"KS!")</f>
        <v>1</v>
      </c>
      <c r="L127" s="354"/>
      <c r="M127" s="163"/>
      <c r="N127" s="161"/>
      <c r="O127" s="113" t="s">
        <v>39</v>
      </c>
      <c r="P127" s="106"/>
      <c r="Q127" s="353"/>
      <c r="R127" s="36">
        <f>COUNTIF(B74:AF74,"KS$")+COUNTIF(B91:AE91,"KS$")+COUNTIF(B108:AF108,"KS$")</f>
        <v>2</v>
      </c>
      <c r="S127" s="247"/>
      <c r="T127" s="42"/>
      <c r="U127" s="42"/>
      <c r="V127" s="359"/>
      <c r="W127" s="7"/>
      <c r="X127" s="7"/>
      <c r="Y127" s="7"/>
      <c r="Z127" s="7"/>
      <c r="AA127" s="7"/>
      <c r="AB127" s="7"/>
      <c r="AC127" s="359"/>
      <c r="AD127" s="359"/>
      <c r="AE127" s="359"/>
      <c r="AF127" s="359"/>
      <c r="AG127" s="359"/>
      <c r="AH127" s="359"/>
      <c r="AI127" s="359"/>
      <c r="AJ127" s="359"/>
      <c r="AK127" s="359"/>
      <c r="AL127" s="359"/>
      <c r="AM127" s="359"/>
      <c r="AN127" s="359"/>
      <c r="AO127" s="359"/>
      <c r="AP127" s="359"/>
      <c r="AQ127" s="359"/>
      <c r="AR127" s="359"/>
      <c r="AS127" s="359"/>
      <c r="AT127" s="359"/>
    </row>
    <row r="128" spans="1:46" ht="17.25" customHeight="1">
      <c r="A128" s="359" t="s">
        <v>48</v>
      </c>
      <c r="B128" s="155" t="s">
        <v>16</v>
      </c>
      <c r="C128" s="162"/>
      <c r="D128" s="37">
        <f>COUNTIF(B105:AF107,"LE")+COUNTIF(B71:AF73,"LE")+COUNTIF(B88:AF90,"LE")+K128</f>
        <v>24</v>
      </c>
      <c r="E128" s="163"/>
      <c r="F128" s="161"/>
      <c r="G128" s="113" t="s">
        <v>114</v>
      </c>
      <c r="H128" s="106"/>
      <c r="I128" s="162"/>
      <c r="J128" s="354"/>
      <c r="K128" s="354">
        <f>COUNTIF(B105:AF107,"LE!")+COUNTIF(B71:AF73,"LE!")+COUNTIF(B88:AF90,"LE!")</f>
        <v>4</v>
      </c>
      <c r="L128" s="354"/>
      <c r="M128" s="163"/>
      <c r="N128" s="161"/>
      <c r="O128" s="113" t="s">
        <v>40</v>
      </c>
      <c r="P128" s="106"/>
      <c r="Q128" s="353"/>
      <c r="R128" s="36">
        <f>COUNTIF(B74:AF74,"LE$")+COUNTIF(B91:AE91,"LE$")+COUNTIF(B108:AF108,"LE$")</f>
        <v>2</v>
      </c>
      <c r="S128" s="247"/>
      <c r="T128" s="42"/>
      <c r="U128" s="42"/>
      <c r="V128" s="359"/>
      <c r="W128" s="7"/>
      <c r="X128" s="7"/>
      <c r="Y128" s="7"/>
      <c r="Z128" s="7"/>
      <c r="AA128" s="7"/>
      <c r="AB128" s="7"/>
      <c r="AC128" s="359"/>
      <c r="AD128" s="359"/>
      <c r="AE128" s="359"/>
      <c r="AF128" s="359"/>
      <c r="AG128" s="359"/>
      <c r="AH128" s="359"/>
      <c r="AI128" s="359"/>
      <c r="AJ128" s="359"/>
      <c r="AK128" s="359"/>
      <c r="AL128" s="359"/>
      <c r="AM128" s="359"/>
      <c r="AN128" s="359"/>
      <c r="AO128" s="359"/>
      <c r="AP128" s="359"/>
      <c r="AQ128" s="359"/>
      <c r="AR128" s="359"/>
      <c r="AS128" s="359"/>
      <c r="AT128" s="359"/>
    </row>
    <row r="129" spans="1:40" ht="15.75" customHeight="1" thickBot="1">
      <c r="A129" s="359" t="s">
        <v>54</v>
      </c>
      <c r="B129" s="164" t="s">
        <v>26</v>
      </c>
      <c r="C129" s="165"/>
      <c r="D129" s="71">
        <f>COUNTIF(B105:AF107,"WB")+COUNTIF(B71:AF73,"WB")+COUNTIF(B88:AF90,"WB")+K129</f>
        <v>5</v>
      </c>
      <c r="E129" s="166"/>
      <c r="F129" s="168"/>
      <c r="G129" s="169" t="s">
        <v>17</v>
      </c>
      <c r="H129" s="170"/>
      <c r="I129" s="165"/>
      <c r="J129" s="167"/>
      <c r="K129" s="167">
        <f>COUNTIF(B105:AF107,"WB!")+COUNTIF(B71:AF73,"WB!")+COUNTIF(B88:AF90,"WB!")</f>
        <v>0</v>
      </c>
      <c r="L129" s="167"/>
      <c r="M129" s="166"/>
      <c r="N129" s="168"/>
      <c r="O129" s="169" t="s">
        <v>79</v>
      </c>
      <c r="P129" s="170"/>
      <c r="Q129" s="248"/>
      <c r="R129" s="254">
        <f>COUNTIF(B74:AF74,"WB$")+COUNTIF(B91:AE91,"WB$")+COUNTIF(B108:AF108,"WB$")</f>
        <v>2</v>
      </c>
      <c r="S129" s="249"/>
      <c r="T129" s="42"/>
      <c r="U129" s="42"/>
      <c r="V129" s="359"/>
      <c r="W129" s="2"/>
      <c r="X129" s="2"/>
      <c r="Y129" s="2"/>
      <c r="Z129" s="2"/>
      <c r="AA129" s="2"/>
      <c r="AB129" s="2"/>
      <c r="AC129" s="359"/>
      <c r="AD129" s="359"/>
      <c r="AE129" s="359"/>
      <c r="AF129" s="359"/>
      <c r="AG129" s="359"/>
      <c r="AH129" s="359"/>
      <c r="AI129" s="359"/>
      <c r="AJ129" s="359"/>
      <c r="AK129" s="359"/>
      <c r="AL129" s="359"/>
      <c r="AM129" s="359"/>
      <c r="AN129" s="359"/>
    </row>
    <row r="130" spans="1:40" ht="16" thickTop="1">
      <c r="A130" s="359"/>
      <c r="B130" s="138"/>
      <c r="C130" s="138"/>
      <c r="D130" s="138"/>
      <c r="E130" s="138"/>
      <c r="F130" s="171"/>
      <c r="G130" s="138"/>
      <c r="H130" s="138"/>
      <c r="I130" s="138"/>
      <c r="J130" s="138"/>
      <c r="K130" s="138"/>
      <c r="L130" s="138"/>
      <c r="M130" s="138"/>
      <c r="N130" s="138"/>
      <c r="O130" s="138"/>
      <c r="P130" s="138"/>
      <c r="Q130" s="138"/>
      <c r="R130" s="138"/>
      <c r="S130" s="138"/>
      <c r="T130" s="138"/>
      <c r="U130" s="138"/>
      <c r="V130" s="138"/>
      <c r="W130" s="138"/>
      <c r="X130" s="138"/>
      <c r="Y130" s="359"/>
      <c r="Z130" s="359"/>
      <c r="AA130" s="359"/>
      <c r="AB130" s="359"/>
      <c r="AC130" s="359"/>
      <c r="AD130" s="359"/>
      <c r="AE130" s="359"/>
      <c r="AF130" s="359"/>
    </row>
    <row r="131" spans="1:40" ht="16" thickBot="1">
      <c r="A131" s="359"/>
      <c r="B131" s="359"/>
      <c r="C131" s="359"/>
      <c r="D131" s="359"/>
      <c r="E131" s="359"/>
      <c r="F131" s="132" t="s">
        <v>177</v>
      </c>
      <c r="G131" s="138"/>
      <c r="H131" s="138"/>
      <c r="I131" s="138"/>
      <c r="J131" s="138"/>
      <c r="K131" s="359"/>
      <c r="L131" s="359"/>
      <c r="M131" s="359"/>
      <c r="N131" s="138"/>
      <c r="O131" s="138"/>
      <c r="P131" s="138"/>
      <c r="Q131" s="138"/>
      <c r="R131" s="138"/>
      <c r="S131" s="138"/>
      <c r="T131" s="138"/>
      <c r="U131" s="138"/>
      <c r="V131" s="138"/>
      <c r="W131" s="138"/>
      <c r="X131" s="138"/>
      <c r="Y131" s="359"/>
      <c r="Z131" s="359"/>
      <c r="AA131" s="359"/>
      <c r="AB131" s="359"/>
      <c r="AC131" s="359"/>
      <c r="AD131" s="359"/>
      <c r="AE131" s="359"/>
      <c r="AF131" s="359"/>
    </row>
    <row r="132" spans="1:40" ht="16" thickBot="1">
      <c r="A132" s="132"/>
      <c r="B132" s="217" t="s">
        <v>103</v>
      </c>
      <c r="C132" s="228"/>
      <c r="D132" s="229" t="s">
        <v>104</v>
      </c>
      <c r="E132" s="230"/>
      <c r="F132" s="231"/>
      <c r="G132" s="229" t="s">
        <v>178</v>
      </c>
      <c r="H132" s="232"/>
      <c r="I132" s="231"/>
      <c r="J132" s="229" t="s">
        <v>179</v>
      </c>
      <c r="K132" s="230"/>
      <c r="L132" s="228"/>
      <c r="M132" s="229" t="s">
        <v>105</v>
      </c>
      <c r="N132" s="232"/>
      <c r="O132" s="231"/>
      <c r="P132" s="229" t="s">
        <v>106</v>
      </c>
      <c r="Q132" s="233"/>
      <c r="R132" s="234"/>
      <c r="S132" s="229" t="s">
        <v>180</v>
      </c>
      <c r="T132" s="232"/>
      <c r="U132" s="231"/>
      <c r="V132" s="229" t="s">
        <v>181</v>
      </c>
      <c r="W132" s="233"/>
      <c r="X132" s="436" t="s">
        <v>182</v>
      </c>
      <c r="Y132" s="437"/>
      <c r="Z132" s="438"/>
      <c r="AA132" s="434" t="s">
        <v>107</v>
      </c>
      <c r="AB132" s="435"/>
      <c r="AC132" s="231"/>
      <c r="AD132" s="229" t="s">
        <v>108</v>
      </c>
      <c r="AE132" s="232"/>
      <c r="AF132" s="432" t="s">
        <v>183</v>
      </c>
      <c r="AG132" s="433"/>
    </row>
    <row r="133" spans="1:40" ht="23.25" customHeight="1">
      <c r="A133" s="359" t="s">
        <v>109</v>
      </c>
      <c r="B133" s="224" t="s">
        <v>184</v>
      </c>
      <c r="C133" s="225"/>
      <c r="D133" s="227">
        <f t="shared" ref="D133:D142" si="11">D120+D58</f>
        <v>49</v>
      </c>
      <c r="E133" s="226"/>
      <c r="F133" s="225"/>
      <c r="G133" s="102">
        <v>42</v>
      </c>
      <c r="H133" s="226"/>
      <c r="I133" s="265"/>
      <c r="J133" s="266">
        <f>D133-G133</f>
        <v>7</v>
      </c>
      <c r="K133" s="223"/>
      <c r="L133" s="225"/>
      <c r="M133" s="227" t="s">
        <v>176</v>
      </c>
      <c r="N133" s="226"/>
      <c r="O133" s="225"/>
      <c r="P133" s="102">
        <f t="shared" ref="P133:P142" si="12">K120+K58</f>
        <v>0</v>
      </c>
      <c r="Q133" s="226"/>
      <c r="R133" s="225"/>
      <c r="S133" s="102"/>
      <c r="T133" s="226"/>
      <c r="U133" s="225"/>
      <c r="V133" s="102">
        <f t="shared" ref="V133:V142" si="13">S133-P133</f>
        <v>0</v>
      </c>
      <c r="W133" s="226"/>
      <c r="X133" s="439"/>
      <c r="Y133" s="440"/>
      <c r="Z133" s="440"/>
      <c r="AA133" s="240" t="s">
        <v>38</v>
      </c>
      <c r="AB133" s="223"/>
      <c r="AC133" s="225"/>
      <c r="AD133" s="102"/>
      <c r="AE133" s="110"/>
      <c r="AF133" s="258"/>
      <c r="AG133" s="259"/>
      <c r="AH133" s="359"/>
    </row>
    <row r="134" spans="1:40" ht="22.5" customHeight="1">
      <c r="A134" s="359" t="s">
        <v>22</v>
      </c>
      <c r="B134" s="235" t="s">
        <v>14</v>
      </c>
      <c r="C134" s="356"/>
      <c r="D134" s="99">
        <f t="shared" si="11"/>
        <v>51</v>
      </c>
      <c r="E134" s="357"/>
      <c r="F134" s="356"/>
      <c r="G134" s="236">
        <v>57</v>
      </c>
      <c r="H134" s="357"/>
      <c r="I134" s="356"/>
      <c r="J134" s="108">
        <f t="shared" ref="J134:J142" si="14">D134-G134</f>
        <v>-6</v>
      </c>
      <c r="K134" s="357"/>
      <c r="L134" s="356"/>
      <c r="M134" s="99" t="s">
        <v>112</v>
      </c>
      <c r="N134" s="357"/>
      <c r="O134" s="356"/>
      <c r="P134" s="236">
        <f t="shared" si="12"/>
        <v>6</v>
      </c>
      <c r="Q134" s="357"/>
      <c r="R134" s="356"/>
      <c r="S134" s="236">
        <v>7.5</v>
      </c>
      <c r="T134" s="357"/>
      <c r="U134" s="356"/>
      <c r="V134" s="236">
        <f t="shared" si="13"/>
        <v>1.5</v>
      </c>
      <c r="W134" s="357"/>
      <c r="X134" s="441"/>
      <c r="Y134" s="442"/>
      <c r="Z134" s="442"/>
      <c r="AA134" s="241" t="s">
        <v>38</v>
      </c>
      <c r="AB134" s="357"/>
      <c r="AC134" s="356"/>
      <c r="AD134" s="236">
        <f>R121+R59</f>
        <v>6</v>
      </c>
      <c r="AE134" s="256"/>
      <c r="AF134" s="422">
        <f t="shared" ref="AF134:AF142" si="15">P134+AD134</f>
        <v>12</v>
      </c>
      <c r="AG134" s="423"/>
      <c r="AH134" s="359"/>
    </row>
    <row r="135" spans="1:40" ht="22.5" customHeight="1">
      <c r="A135" s="359" t="s">
        <v>46</v>
      </c>
      <c r="B135" s="220" t="s">
        <v>73</v>
      </c>
      <c r="C135" s="221"/>
      <c r="D135" s="218">
        <f>D122+D60</f>
        <v>41</v>
      </c>
      <c r="E135" s="222"/>
      <c r="F135" s="221"/>
      <c r="G135" s="36">
        <v>46</v>
      </c>
      <c r="H135" s="243" t="s">
        <v>141</v>
      </c>
      <c r="I135" s="221"/>
      <c r="J135" s="227">
        <f t="shared" si="14"/>
        <v>-5</v>
      </c>
      <c r="K135" s="222"/>
      <c r="L135" s="221"/>
      <c r="M135" s="218" t="s">
        <v>68</v>
      </c>
      <c r="N135" s="222"/>
      <c r="O135" s="221"/>
      <c r="P135" s="36">
        <f t="shared" si="12"/>
        <v>6</v>
      </c>
      <c r="Q135" s="222"/>
      <c r="R135" s="221"/>
      <c r="S135" s="36">
        <v>6</v>
      </c>
      <c r="T135" s="222"/>
      <c r="U135" s="221"/>
      <c r="V135" s="36">
        <f t="shared" si="13"/>
        <v>0</v>
      </c>
      <c r="W135" s="222"/>
      <c r="X135" s="428"/>
      <c r="Y135" s="429"/>
      <c r="Z135" s="429"/>
      <c r="AA135" s="219" t="s">
        <v>113</v>
      </c>
      <c r="AB135" s="222"/>
      <c r="AC135" s="221"/>
      <c r="AD135" s="33">
        <f t="shared" ref="AD135:AD142" si="16">R122+R60</f>
        <v>6</v>
      </c>
      <c r="AE135" s="37"/>
      <c r="AF135" s="424">
        <f t="shared" si="15"/>
        <v>12</v>
      </c>
      <c r="AG135" s="425"/>
      <c r="AH135" s="359"/>
    </row>
    <row r="136" spans="1:40" ht="22.5" customHeight="1">
      <c r="A136" s="359" t="s">
        <v>20</v>
      </c>
      <c r="B136" s="235" t="s">
        <v>12</v>
      </c>
      <c r="C136" s="356"/>
      <c r="D136" s="99">
        <f t="shared" si="11"/>
        <v>63</v>
      </c>
      <c r="E136" s="357"/>
      <c r="F136" s="356"/>
      <c r="G136" s="236">
        <v>62</v>
      </c>
      <c r="H136" s="357"/>
      <c r="I136" s="356"/>
      <c r="J136" s="108">
        <f t="shared" si="14"/>
        <v>1</v>
      </c>
      <c r="K136" s="357"/>
      <c r="L136" s="356"/>
      <c r="M136" s="99" t="s">
        <v>13</v>
      </c>
      <c r="N136" s="357"/>
      <c r="O136" s="356"/>
      <c r="P136" s="236">
        <f t="shared" si="12"/>
        <v>6</v>
      </c>
      <c r="Q136" s="357"/>
      <c r="R136" s="356"/>
      <c r="S136" s="236">
        <v>7.5</v>
      </c>
      <c r="T136" s="357"/>
      <c r="U136" s="356"/>
      <c r="V136" s="236">
        <f t="shared" si="13"/>
        <v>1.5</v>
      </c>
      <c r="W136" s="357"/>
      <c r="X136" s="441" t="s">
        <v>185</v>
      </c>
      <c r="Y136" s="442"/>
      <c r="Z136" s="442"/>
      <c r="AA136" s="241" t="s">
        <v>76</v>
      </c>
      <c r="AB136" s="357"/>
      <c r="AC136" s="356"/>
      <c r="AD136" s="236">
        <f t="shared" si="16"/>
        <v>7</v>
      </c>
      <c r="AE136" s="256"/>
      <c r="AF136" s="422">
        <f t="shared" si="15"/>
        <v>13</v>
      </c>
      <c r="AG136" s="423"/>
      <c r="AH136" s="359"/>
    </row>
    <row r="137" spans="1:40" ht="22.5" customHeight="1">
      <c r="A137" s="359" t="s">
        <v>43</v>
      </c>
      <c r="B137" s="220" t="s">
        <v>28</v>
      </c>
      <c r="C137" s="221"/>
      <c r="D137" s="218">
        <f t="shared" si="11"/>
        <v>40</v>
      </c>
      <c r="E137" s="222"/>
      <c r="F137" s="221"/>
      <c r="G137" s="36">
        <v>0</v>
      </c>
      <c r="H137" s="222"/>
      <c r="I137" s="221"/>
      <c r="J137" s="227">
        <f t="shared" si="14"/>
        <v>40</v>
      </c>
      <c r="K137" s="222"/>
      <c r="L137" s="221"/>
      <c r="M137" s="218" t="s">
        <v>66</v>
      </c>
      <c r="N137" s="222"/>
      <c r="O137" s="221"/>
      <c r="P137" s="36">
        <f t="shared" si="12"/>
        <v>13</v>
      </c>
      <c r="Q137" s="222"/>
      <c r="R137" s="221"/>
      <c r="S137" s="36">
        <v>7.5</v>
      </c>
      <c r="T137" s="222"/>
      <c r="U137" s="221"/>
      <c r="V137" s="36">
        <f t="shared" si="13"/>
        <v>-5.5</v>
      </c>
      <c r="W137" s="222"/>
      <c r="X137" s="428" t="s">
        <v>186</v>
      </c>
      <c r="Y137" s="429"/>
      <c r="Z137" s="429"/>
      <c r="AA137" s="219" t="s">
        <v>78</v>
      </c>
      <c r="AB137" s="222"/>
      <c r="AC137" s="221"/>
      <c r="AD137" s="33">
        <f t="shared" si="16"/>
        <v>6</v>
      </c>
      <c r="AE137" s="37"/>
      <c r="AF137" s="424">
        <f t="shared" si="15"/>
        <v>19</v>
      </c>
      <c r="AG137" s="425"/>
      <c r="AH137" s="359"/>
    </row>
    <row r="138" spans="1:40" ht="18" customHeight="1">
      <c r="A138" s="359" t="s">
        <v>21</v>
      </c>
      <c r="B138" s="235" t="s">
        <v>25</v>
      </c>
      <c r="C138" s="356"/>
      <c r="D138" s="99">
        <f t="shared" si="11"/>
        <v>32</v>
      </c>
      <c r="E138" s="357"/>
      <c r="F138" s="356"/>
      <c r="G138" s="236">
        <v>30</v>
      </c>
      <c r="H138" s="357"/>
      <c r="I138" s="356"/>
      <c r="J138" s="108">
        <f t="shared" si="14"/>
        <v>2</v>
      </c>
      <c r="K138" s="357"/>
      <c r="L138" s="356"/>
      <c r="M138" s="99" t="s">
        <v>15</v>
      </c>
      <c r="N138" s="357"/>
      <c r="O138" s="356"/>
      <c r="P138" s="236">
        <f t="shared" si="12"/>
        <v>4</v>
      </c>
      <c r="Q138" s="357"/>
      <c r="R138" s="356"/>
      <c r="S138" s="236">
        <v>7.5</v>
      </c>
      <c r="T138" s="357"/>
      <c r="U138" s="356"/>
      <c r="V138" s="236">
        <f t="shared" si="13"/>
        <v>3.5</v>
      </c>
      <c r="W138" s="357"/>
      <c r="X138" s="441"/>
      <c r="Y138" s="442"/>
      <c r="Z138" s="442"/>
      <c r="AA138" s="241" t="s">
        <v>37</v>
      </c>
      <c r="AB138" s="357"/>
      <c r="AC138" s="356"/>
      <c r="AD138" s="236">
        <f t="shared" si="16"/>
        <v>10</v>
      </c>
      <c r="AE138" s="256"/>
      <c r="AF138" s="422">
        <f t="shared" si="15"/>
        <v>14</v>
      </c>
      <c r="AG138" s="423"/>
      <c r="AH138" s="359"/>
    </row>
    <row r="139" spans="1:40" ht="20.25" customHeight="1">
      <c r="A139" s="359" t="s">
        <v>51</v>
      </c>
      <c r="B139" s="220" t="s">
        <v>50</v>
      </c>
      <c r="C139" s="221"/>
      <c r="D139" s="218">
        <f t="shared" si="11"/>
        <v>26</v>
      </c>
      <c r="E139" s="222"/>
      <c r="F139" s="221"/>
      <c r="G139" s="36">
        <v>30</v>
      </c>
      <c r="H139" s="222"/>
      <c r="I139" s="221"/>
      <c r="J139" s="227">
        <f t="shared" si="14"/>
        <v>-4</v>
      </c>
      <c r="K139" s="222"/>
      <c r="L139" s="221"/>
      <c r="M139" s="218" t="s">
        <v>67</v>
      </c>
      <c r="N139" s="222"/>
      <c r="O139" s="221"/>
      <c r="P139" s="36">
        <f t="shared" si="12"/>
        <v>3</v>
      </c>
      <c r="Q139" s="222"/>
      <c r="R139" s="221"/>
      <c r="S139" s="36">
        <v>7.5</v>
      </c>
      <c r="T139" s="222"/>
      <c r="U139" s="221"/>
      <c r="V139" s="36">
        <f t="shared" si="13"/>
        <v>4.5</v>
      </c>
      <c r="W139" s="222"/>
      <c r="X139" s="428" t="s">
        <v>187</v>
      </c>
      <c r="Y139" s="429"/>
      <c r="Z139" s="429"/>
      <c r="AA139" s="219" t="s">
        <v>77</v>
      </c>
      <c r="AB139" s="222"/>
      <c r="AC139" s="221"/>
      <c r="AD139" s="33">
        <f t="shared" si="16"/>
        <v>6</v>
      </c>
      <c r="AE139" s="37"/>
      <c r="AF139" s="424">
        <f t="shared" si="15"/>
        <v>9</v>
      </c>
      <c r="AG139" s="425"/>
      <c r="AH139" s="359"/>
    </row>
    <row r="140" spans="1:40" ht="18.75" customHeight="1">
      <c r="A140" s="359" t="s">
        <v>49</v>
      </c>
      <c r="B140" s="235" t="s">
        <v>27</v>
      </c>
      <c r="C140" s="356"/>
      <c r="D140" s="99">
        <f t="shared" si="11"/>
        <v>18</v>
      </c>
      <c r="E140" s="357"/>
      <c r="F140" s="356"/>
      <c r="G140" s="236">
        <v>19</v>
      </c>
      <c r="H140" s="357"/>
      <c r="I140" s="356"/>
      <c r="J140" s="108">
        <f t="shared" si="14"/>
        <v>-1</v>
      </c>
      <c r="K140" s="357"/>
      <c r="L140" s="356"/>
      <c r="M140" s="99" t="s">
        <v>18</v>
      </c>
      <c r="N140" s="357"/>
      <c r="O140" s="356"/>
      <c r="P140" s="236">
        <f t="shared" si="12"/>
        <v>5</v>
      </c>
      <c r="Q140" s="357"/>
      <c r="R140" s="356"/>
      <c r="S140" s="236">
        <v>7.5</v>
      </c>
      <c r="T140" s="357"/>
      <c r="U140" s="356"/>
      <c r="V140" s="236">
        <f t="shared" si="13"/>
        <v>2.5</v>
      </c>
      <c r="W140" s="357"/>
      <c r="X140" s="441" t="s">
        <v>188</v>
      </c>
      <c r="Y140" s="442"/>
      <c r="Z140" s="442"/>
      <c r="AA140" s="241" t="s">
        <v>39</v>
      </c>
      <c r="AB140" s="357"/>
      <c r="AC140" s="356"/>
      <c r="AD140" s="236">
        <f t="shared" si="16"/>
        <v>4</v>
      </c>
      <c r="AE140" s="256"/>
      <c r="AF140" s="422">
        <f t="shared" si="15"/>
        <v>9</v>
      </c>
      <c r="AG140" s="423"/>
      <c r="AH140" s="359"/>
    </row>
    <row r="141" spans="1:40">
      <c r="A141" s="359" t="s">
        <v>48</v>
      </c>
      <c r="B141" s="220" t="s">
        <v>16</v>
      </c>
      <c r="C141" s="221"/>
      <c r="D141" s="218">
        <f t="shared" si="11"/>
        <v>34</v>
      </c>
      <c r="E141" s="222"/>
      <c r="F141" s="221"/>
      <c r="G141" s="36">
        <v>35</v>
      </c>
      <c r="H141" s="222"/>
      <c r="I141" s="221"/>
      <c r="J141" s="227">
        <f t="shared" si="14"/>
        <v>-1</v>
      </c>
      <c r="K141" s="222"/>
      <c r="L141" s="221"/>
      <c r="M141" s="218" t="s">
        <v>114</v>
      </c>
      <c r="N141" s="222"/>
      <c r="O141" s="221"/>
      <c r="P141" s="36">
        <f t="shared" si="12"/>
        <v>4</v>
      </c>
      <c r="Q141" s="222"/>
      <c r="R141" s="221"/>
      <c r="S141" s="36">
        <v>7.5</v>
      </c>
      <c r="T141" s="222"/>
      <c r="U141" s="221"/>
      <c r="V141" s="36">
        <f t="shared" si="13"/>
        <v>3.5</v>
      </c>
      <c r="W141" s="222"/>
      <c r="X141" s="428" t="s">
        <v>189</v>
      </c>
      <c r="Y141" s="429"/>
      <c r="Z141" s="429"/>
      <c r="AA141" s="219" t="s">
        <v>40</v>
      </c>
      <c r="AB141" s="222"/>
      <c r="AC141" s="221"/>
      <c r="AD141" s="33">
        <f t="shared" si="16"/>
        <v>6</v>
      </c>
      <c r="AE141" s="37"/>
      <c r="AF141" s="424">
        <f t="shared" si="15"/>
        <v>10</v>
      </c>
      <c r="AG141" s="425"/>
      <c r="AH141" s="359"/>
    </row>
    <row r="142" spans="1:40" ht="42" customHeight="1" thickBot="1">
      <c r="A142" s="359" t="s">
        <v>54</v>
      </c>
      <c r="B142" s="237" t="s">
        <v>26</v>
      </c>
      <c r="C142" s="360"/>
      <c r="D142" s="238">
        <f t="shared" si="11"/>
        <v>29</v>
      </c>
      <c r="E142" s="361"/>
      <c r="F142" s="360"/>
      <c r="G142" s="239">
        <v>29</v>
      </c>
      <c r="H142" s="361"/>
      <c r="I142" s="360"/>
      <c r="J142" s="267">
        <f t="shared" si="14"/>
        <v>0</v>
      </c>
      <c r="K142" s="361"/>
      <c r="L142" s="360"/>
      <c r="M142" s="238" t="s">
        <v>17</v>
      </c>
      <c r="N142" s="361"/>
      <c r="O142" s="360"/>
      <c r="P142" s="239">
        <f t="shared" si="12"/>
        <v>6</v>
      </c>
      <c r="Q142" s="361"/>
      <c r="R142" s="360"/>
      <c r="S142" s="239">
        <v>7.5</v>
      </c>
      <c r="T142" s="361"/>
      <c r="U142" s="360"/>
      <c r="V142" s="239">
        <f t="shared" si="13"/>
        <v>1.5</v>
      </c>
      <c r="W142" s="361"/>
      <c r="X142" s="430" t="s">
        <v>190</v>
      </c>
      <c r="Y142" s="431"/>
      <c r="Z142" s="431"/>
      <c r="AA142" s="242" t="s">
        <v>79</v>
      </c>
      <c r="AB142" s="361"/>
      <c r="AC142" s="360"/>
      <c r="AD142" s="239">
        <f t="shared" si="16"/>
        <v>4</v>
      </c>
      <c r="AE142" s="257"/>
      <c r="AF142" s="426">
        <f t="shared" si="15"/>
        <v>10</v>
      </c>
      <c r="AG142" s="427"/>
      <c r="AH142" s="359"/>
      <c r="AI142" s="7"/>
      <c r="AJ142" s="7"/>
      <c r="AK142" s="7"/>
      <c r="AL142" s="7"/>
      <c r="AM142" s="7"/>
      <c r="AN142" s="7"/>
    </row>
    <row r="143" spans="1:40">
      <c r="A143" s="359"/>
      <c r="B143" s="138"/>
      <c r="C143" s="138"/>
      <c r="D143" s="138"/>
      <c r="E143" s="138"/>
      <c r="F143" s="138"/>
      <c r="G143" s="419" t="s">
        <v>191</v>
      </c>
      <c r="H143" s="419"/>
      <c r="I143" s="419"/>
      <c r="J143" s="419"/>
      <c r="K143" s="419"/>
      <c r="L143" s="138"/>
      <c r="M143" s="138"/>
      <c r="N143" s="138"/>
      <c r="O143" s="138"/>
      <c r="P143" s="138"/>
      <c r="Q143" s="138"/>
      <c r="R143" s="138"/>
      <c r="S143" s="138"/>
      <c r="T143" s="138"/>
      <c r="U143" s="138"/>
      <c r="V143" s="138"/>
      <c r="W143" s="138"/>
      <c r="X143" s="417" t="s">
        <v>192</v>
      </c>
      <c r="Y143" s="417"/>
      <c r="Z143" s="417"/>
      <c r="AA143" s="359"/>
      <c r="AB143" s="359"/>
      <c r="AC143" s="359"/>
      <c r="AD143" s="359"/>
      <c r="AE143" s="359"/>
      <c r="AF143" s="359"/>
      <c r="AI143" s="7"/>
      <c r="AJ143" s="7"/>
      <c r="AK143" s="7"/>
      <c r="AL143" s="7"/>
      <c r="AM143" s="7"/>
      <c r="AN143" s="7"/>
    </row>
    <row r="144" spans="1:40">
      <c r="A144" s="359"/>
      <c r="B144" s="127"/>
      <c r="C144" s="359"/>
      <c r="D144" s="359"/>
      <c r="E144"/>
      <c r="F144"/>
      <c r="G144" s="420"/>
      <c r="H144" s="420"/>
      <c r="I144" s="420"/>
      <c r="J144" s="420"/>
      <c r="K144" s="420"/>
      <c r="L144" s="269"/>
      <c r="M144"/>
      <c r="N144"/>
      <c r="O144"/>
      <c r="P144"/>
      <c r="Q144"/>
      <c r="R144"/>
      <c r="S144"/>
      <c r="T144"/>
      <c r="U144"/>
      <c r="V144" s="359"/>
      <c r="W144" s="359"/>
      <c r="X144" s="418"/>
      <c r="Y144" s="418"/>
      <c r="Z144" s="418"/>
      <c r="AA144" s="359"/>
      <c r="AB144" s="359"/>
      <c r="AC144" s="359"/>
      <c r="AD144" s="359"/>
      <c r="AE144" s="359"/>
      <c r="AF144" s="359"/>
    </row>
    <row r="145" spans="2:21">
      <c r="B145" s="127"/>
      <c r="C145" s="359"/>
      <c r="D145" s="359"/>
      <c r="E145"/>
      <c r="F145"/>
      <c r="G145" s="421" t="s">
        <v>193</v>
      </c>
      <c r="H145" s="421"/>
      <c r="I145" s="421"/>
      <c r="J145" s="421"/>
      <c r="K145" s="421"/>
      <c r="L145"/>
      <c r="M145"/>
      <c r="N145"/>
      <c r="O145"/>
      <c r="P145"/>
      <c r="Q145"/>
      <c r="R145"/>
      <c r="S145"/>
      <c r="T145"/>
      <c r="U145"/>
    </row>
    <row r="146" spans="2:21">
      <c r="B146" s="359"/>
      <c r="C146" s="359"/>
      <c r="D146" s="359"/>
      <c r="E146"/>
      <c r="F146"/>
      <c r="G146"/>
      <c r="H146"/>
      <c r="I146"/>
      <c r="J146"/>
      <c r="K146"/>
      <c r="L146"/>
      <c r="M146"/>
      <c r="N146"/>
      <c r="O146"/>
      <c r="P146"/>
      <c r="Q146"/>
      <c r="R146"/>
      <c r="S146"/>
      <c r="T146"/>
      <c r="U146"/>
    </row>
    <row r="147" spans="2:21" ht="16">
      <c r="B147" s="359"/>
      <c r="C147" s="344"/>
      <c r="D147"/>
      <c r="E147"/>
      <c r="F147"/>
      <c r="G147"/>
      <c r="H147"/>
      <c r="I147"/>
      <c r="J147"/>
      <c r="K147"/>
      <c r="L147"/>
      <c r="M147"/>
      <c r="N147"/>
      <c r="O147"/>
      <c r="P147"/>
      <c r="Q147"/>
      <c r="R147"/>
      <c r="S147"/>
      <c r="T147"/>
      <c r="U147"/>
    </row>
    <row r="148" spans="2:21" ht="16">
      <c r="B148" s="359"/>
      <c r="C148" s="344"/>
      <c r="D148"/>
      <c r="E148" s="139"/>
      <c r="F148" s="2"/>
      <c r="G148" s="359"/>
      <c r="H148" s="359"/>
      <c r="I148" s="359"/>
      <c r="J148" s="359"/>
      <c r="K148" s="359"/>
      <c r="L148" s="359"/>
      <c r="M148" s="359"/>
      <c r="N148" s="359"/>
      <c r="O148" s="359"/>
      <c r="P148" s="359"/>
      <c r="Q148" s="359"/>
      <c r="R148" s="359"/>
      <c r="S148" s="359"/>
      <c r="T148" s="359"/>
      <c r="U148" s="359"/>
    </row>
    <row r="149" spans="2:21" ht="16">
      <c r="B149" s="359"/>
      <c r="C149" s="344"/>
      <c r="D149"/>
      <c r="E149" s="139"/>
      <c r="F149" s="2"/>
      <c r="G149" s="359"/>
      <c r="H149" s="359"/>
      <c r="I149" s="359"/>
      <c r="J149" s="359"/>
      <c r="K149" s="359"/>
      <c r="L149" s="359"/>
      <c r="M149" s="359"/>
      <c r="N149" s="359"/>
      <c r="O149" s="359"/>
      <c r="P149" s="359"/>
      <c r="Q149" s="359"/>
      <c r="R149" s="359"/>
      <c r="S149" s="359"/>
      <c r="T149" s="359"/>
      <c r="U149" s="359"/>
    </row>
    <row r="150" spans="2:21" ht="16">
      <c r="B150" s="359"/>
      <c r="C150" s="344"/>
      <c r="D150"/>
      <c r="E150" s="139"/>
      <c r="F150" s="2"/>
      <c r="G150" s="359"/>
      <c r="H150" s="359"/>
      <c r="I150" s="359"/>
      <c r="J150" s="359"/>
      <c r="K150" s="359"/>
      <c r="L150" s="359"/>
      <c r="M150" s="359"/>
      <c r="N150" s="359"/>
      <c r="O150" s="359"/>
      <c r="P150" s="359"/>
      <c r="Q150" s="359"/>
      <c r="R150" s="359"/>
      <c r="S150" s="359"/>
      <c r="T150" s="359"/>
      <c r="U150" s="359"/>
    </row>
    <row r="151" spans="2:21" ht="16">
      <c r="B151" s="359"/>
      <c r="C151" s="344"/>
      <c r="D151"/>
      <c r="E151" s="139"/>
      <c r="F151" s="2"/>
      <c r="G151" s="359"/>
      <c r="H151" s="359"/>
      <c r="I151" s="359"/>
      <c r="J151" s="359"/>
      <c r="K151" s="359"/>
      <c r="L151" s="359"/>
      <c r="M151" s="359"/>
      <c r="N151" s="359"/>
      <c r="O151" s="359"/>
      <c r="P151" s="359"/>
      <c r="Q151" s="359"/>
      <c r="R151" s="359"/>
      <c r="S151" s="359"/>
      <c r="T151" s="359"/>
      <c r="U151" s="359"/>
    </row>
    <row r="152" spans="2:21" ht="16">
      <c r="B152" s="359"/>
      <c r="C152" s="344"/>
      <c r="D152"/>
      <c r="E152" s="140"/>
      <c r="F152" s="2"/>
      <c r="G152" s="359"/>
      <c r="H152" s="359"/>
      <c r="I152" s="359"/>
      <c r="J152" s="359"/>
      <c r="K152" s="359"/>
      <c r="L152" s="359"/>
      <c r="M152" s="359"/>
      <c r="N152" s="359"/>
      <c r="O152" s="359"/>
      <c r="P152" s="359"/>
      <c r="Q152" s="359"/>
      <c r="R152" s="359"/>
      <c r="S152" s="359"/>
      <c r="T152" s="359"/>
      <c r="U152" s="359"/>
    </row>
    <row r="153" spans="2:21" ht="16">
      <c r="B153" s="359"/>
      <c r="C153" s="344"/>
      <c r="D153"/>
      <c r="E153" s="139"/>
      <c r="F153" s="2"/>
      <c r="G153" s="359"/>
      <c r="H153" s="359"/>
      <c r="I153" s="359"/>
      <c r="J153" s="359"/>
      <c r="K153" s="359"/>
      <c r="L153" s="359"/>
      <c r="M153" s="359"/>
      <c r="N153" s="359"/>
      <c r="O153" s="359"/>
      <c r="P153" s="359"/>
      <c r="Q153" s="359"/>
      <c r="R153" s="359"/>
      <c r="S153" s="359"/>
      <c r="T153" s="359"/>
      <c r="U153" s="359"/>
    </row>
    <row r="154" spans="2:21" ht="16">
      <c r="B154" s="359"/>
      <c r="C154" s="344"/>
      <c r="D154"/>
      <c r="E154" s="141"/>
      <c r="F154" s="2"/>
      <c r="G154" s="359"/>
      <c r="H154" s="359"/>
      <c r="I154" s="359"/>
      <c r="J154" s="359"/>
      <c r="K154" s="359"/>
      <c r="L154" s="359"/>
      <c r="M154" s="359"/>
      <c r="N154" s="359"/>
      <c r="O154" s="359"/>
      <c r="P154" s="359"/>
      <c r="Q154" s="359"/>
      <c r="R154" s="359"/>
      <c r="S154" s="359"/>
      <c r="T154" s="359"/>
      <c r="U154" s="359"/>
    </row>
  </sheetData>
  <mergeCells count="25">
    <mergeCell ref="X136:Z136"/>
    <mergeCell ref="X137:Z137"/>
    <mergeCell ref="X138:Z138"/>
    <mergeCell ref="X139:Z139"/>
    <mergeCell ref="X140:Z140"/>
    <mergeCell ref="AA132:AB132"/>
    <mergeCell ref="X132:Z132"/>
    <mergeCell ref="X133:Z133"/>
    <mergeCell ref="X134:Z134"/>
    <mergeCell ref="X135:Z135"/>
    <mergeCell ref="AF132:AG132"/>
    <mergeCell ref="AF134:AG134"/>
    <mergeCell ref="AF135:AG135"/>
    <mergeCell ref="AF136:AG136"/>
    <mergeCell ref="AF137:AG137"/>
    <mergeCell ref="X143:Z144"/>
    <mergeCell ref="G143:K144"/>
    <mergeCell ref="G145:K145"/>
    <mergeCell ref="AF138:AG138"/>
    <mergeCell ref="AF139:AG139"/>
    <mergeCell ref="AF140:AG140"/>
    <mergeCell ref="AF141:AG141"/>
    <mergeCell ref="AF142:AG142"/>
    <mergeCell ref="X141:Z141"/>
    <mergeCell ref="X142:Z142"/>
  </mergeCells>
  <pageMargins left="0.7" right="0.7" top="0.75" bottom="0.75" header="0.3" footer="0.3"/>
  <pageSetup scale="64" fitToHeight="0" orientation="landscape" r:id="rId1"/>
  <rowBreaks count="3" manualBreakCount="3">
    <brk id="37" max="32" man="1"/>
    <brk id="67" max="16383" man="1"/>
    <brk id="101" max="16383" man="1"/>
  </rowBreaks>
  <ignoredErrors>
    <ignoredError sqref="AH42:AH51 AH6:AH15 AH23:AH32 AH71:AH79 AH88:AH98 AH104:AH1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6"/>
  <sheetViews>
    <sheetView zoomScale="150" workbookViewId="0"/>
  </sheetViews>
  <sheetFormatPr baseColWidth="10" defaultColWidth="8.83203125" defaultRowHeight="15"/>
  <cols>
    <col min="1" max="1" width="16.83203125" customWidth="1"/>
    <col min="2" max="2" width="29" customWidth="1"/>
    <col min="3" max="3" width="20.6640625" customWidth="1"/>
    <col min="4" max="4" width="26.6640625" customWidth="1"/>
  </cols>
  <sheetData>
    <row r="1" spans="1:4" ht="16" thickTop="1">
      <c r="A1" s="18" t="s">
        <v>2</v>
      </c>
      <c r="B1" s="19" t="s">
        <v>3</v>
      </c>
      <c r="C1" s="19" t="s">
        <v>4</v>
      </c>
      <c r="D1" s="20" t="s">
        <v>5</v>
      </c>
    </row>
    <row r="2" spans="1:4">
      <c r="A2" s="32" t="s">
        <v>19</v>
      </c>
      <c r="B2" s="33" t="s">
        <v>20</v>
      </c>
      <c r="C2" s="33" t="s">
        <v>21</v>
      </c>
      <c r="D2" s="34" t="s">
        <v>22</v>
      </c>
    </row>
    <row r="3" spans="1:4">
      <c r="A3" s="43">
        <v>44015</v>
      </c>
      <c r="B3" s="39" t="s">
        <v>20</v>
      </c>
      <c r="C3" s="44"/>
      <c r="D3" s="45"/>
    </row>
    <row r="4" spans="1:4">
      <c r="A4" s="48" t="s">
        <v>34</v>
      </c>
      <c r="B4" s="30" t="s">
        <v>20</v>
      </c>
      <c r="C4" s="44"/>
      <c r="D4" s="45"/>
    </row>
    <row r="5" spans="1:4">
      <c r="A5" s="32" t="s">
        <v>41</v>
      </c>
      <c r="B5" s="33" t="s">
        <v>22</v>
      </c>
      <c r="C5" s="352" t="s">
        <v>42</v>
      </c>
      <c r="D5" s="55" t="s">
        <v>33</v>
      </c>
    </row>
    <row r="6" spans="1:4">
      <c r="A6" s="48" t="s">
        <v>45</v>
      </c>
      <c r="B6" s="30" t="s">
        <v>21</v>
      </c>
      <c r="C6" s="44"/>
      <c r="D6" s="45"/>
    </row>
    <row r="7" spans="1:4">
      <c r="A7" s="32" t="s">
        <v>47</v>
      </c>
      <c r="B7" s="33" t="s">
        <v>48</v>
      </c>
      <c r="C7" s="33" t="s">
        <v>49</v>
      </c>
      <c r="D7" s="209" t="s">
        <v>21</v>
      </c>
    </row>
    <row r="8" spans="1:4">
      <c r="A8" s="48" t="s">
        <v>53</v>
      </c>
      <c r="B8" s="68" t="s">
        <v>54</v>
      </c>
      <c r="C8" s="44"/>
      <c r="D8" s="45"/>
    </row>
    <row r="9" spans="1:4">
      <c r="A9" s="32" t="s">
        <v>56</v>
      </c>
      <c r="B9" s="41" t="s">
        <v>22</v>
      </c>
      <c r="C9" s="33" t="s">
        <v>57</v>
      </c>
      <c r="D9" s="55" t="s">
        <v>33</v>
      </c>
    </row>
    <row r="10" spans="1:4">
      <c r="A10" s="48" t="s">
        <v>59</v>
      </c>
      <c r="B10" s="30" t="s">
        <v>70</v>
      </c>
      <c r="C10" s="44"/>
      <c r="D10" s="45"/>
    </row>
    <row r="11" spans="1:4" ht="16" thickBot="1">
      <c r="A11" s="73" t="s">
        <v>61</v>
      </c>
      <c r="B11" s="74" t="s">
        <v>20</v>
      </c>
      <c r="C11" s="74" t="s">
        <v>43</v>
      </c>
      <c r="D11" s="75" t="s">
        <v>22</v>
      </c>
    </row>
    <row r="12" spans="1:4" ht="17" thickTop="1" thickBot="1">
      <c r="A12" s="42"/>
      <c r="B12" s="42"/>
      <c r="C12" s="42"/>
      <c r="D12" s="42"/>
    </row>
    <row r="13" spans="1:4" ht="16" thickTop="1">
      <c r="A13" s="89" t="s">
        <v>65</v>
      </c>
      <c r="B13" s="90" t="s">
        <v>3</v>
      </c>
      <c r="C13" s="90" t="s">
        <v>4</v>
      </c>
      <c r="D13" s="91" t="s">
        <v>5</v>
      </c>
    </row>
    <row r="14" spans="1:4">
      <c r="A14" s="48" t="s">
        <v>69</v>
      </c>
      <c r="B14" s="30" t="s">
        <v>49</v>
      </c>
      <c r="C14" s="44"/>
      <c r="D14" s="45"/>
    </row>
    <row r="15" spans="1:4">
      <c r="A15" s="96" t="s">
        <v>71</v>
      </c>
      <c r="B15" s="41" t="s">
        <v>22</v>
      </c>
      <c r="C15" s="41" t="s">
        <v>49</v>
      </c>
      <c r="D15" s="55" t="s">
        <v>33</v>
      </c>
    </row>
    <row r="16" spans="1:4">
      <c r="A16" s="48" t="s">
        <v>75</v>
      </c>
      <c r="B16" s="30" t="s">
        <v>449</v>
      </c>
      <c r="C16" s="44"/>
      <c r="D16" s="45"/>
    </row>
    <row r="17" spans="1:4">
      <c r="A17" s="32" t="s">
        <v>80</v>
      </c>
      <c r="B17" s="33" t="s">
        <v>20</v>
      </c>
      <c r="C17" s="33" t="s">
        <v>81</v>
      </c>
      <c r="D17" s="351" t="s">
        <v>22</v>
      </c>
    </row>
    <row r="18" spans="1:4">
      <c r="A18" s="48" t="s">
        <v>82</v>
      </c>
      <c r="B18" s="30" t="s">
        <v>54</v>
      </c>
      <c r="C18" s="44"/>
      <c r="D18" s="45"/>
    </row>
    <row r="19" spans="1:4">
      <c r="A19" s="32" t="s">
        <v>83</v>
      </c>
      <c r="B19" s="33" t="s">
        <v>20</v>
      </c>
      <c r="C19" s="352" t="s">
        <v>54</v>
      </c>
      <c r="D19" s="97" t="s">
        <v>84</v>
      </c>
    </row>
    <row r="20" spans="1:4">
      <c r="A20" s="48" t="s">
        <v>85</v>
      </c>
      <c r="B20" s="30" t="s">
        <v>46</v>
      </c>
      <c r="C20" s="44"/>
      <c r="D20" s="45"/>
    </row>
    <row r="21" spans="1:4">
      <c r="A21" s="32" t="s">
        <v>86</v>
      </c>
      <c r="B21" s="33" t="s">
        <v>51</v>
      </c>
      <c r="C21" s="33" t="s">
        <v>43</v>
      </c>
      <c r="D21" s="97" t="s">
        <v>22</v>
      </c>
    </row>
    <row r="22" spans="1:4">
      <c r="A22" s="48" t="s">
        <v>87</v>
      </c>
      <c r="B22" s="30" t="s">
        <v>43</v>
      </c>
      <c r="C22" s="44"/>
      <c r="D22" s="45"/>
    </row>
    <row r="23" spans="1:4" ht="16" thickBot="1">
      <c r="A23" s="100">
        <v>44074</v>
      </c>
      <c r="B23" s="74" t="s">
        <v>22</v>
      </c>
      <c r="C23" s="74" t="s">
        <v>21</v>
      </c>
      <c r="D23" s="101" t="s">
        <v>33</v>
      </c>
    </row>
    <row r="24" spans="1:4" ht="17" thickTop="1" thickBot="1">
      <c r="A24" s="42"/>
      <c r="B24" s="42"/>
      <c r="C24" s="42"/>
      <c r="D24" s="42"/>
    </row>
    <row r="25" spans="1:4" ht="16" thickTop="1">
      <c r="A25" s="104" t="s">
        <v>89</v>
      </c>
      <c r="B25" s="90" t="s">
        <v>3</v>
      </c>
      <c r="C25" s="90" t="s">
        <v>4</v>
      </c>
      <c r="D25" s="91" t="s">
        <v>5</v>
      </c>
    </row>
    <row r="26" spans="1:4">
      <c r="A26" s="96" t="s">
        <v>90</v>
      </c>
      <c r="B26" s="41" t="s">
        <v>22</v>
      </c>
      <c r="C26" s="33" t="s">
        <v>21</v>
      </c>
      <c r="D26" s="55" t="s">
        <v>33</v>
      </c>
    </row>
    <row r="27" spans="1:4">
      <c r="A27" s="48" t="s">
        <v>91</v>
      </c>
      <c r="B27" s="30" t="s">
        <v>54</v>
      </c>
      <c r="C27" s="44"/>
      <c r="D27" s="45"/>
    </row>
    <row r="28" spans="1:4">
      <c r="A28" s="43" t="s">
        <v>92</v>
      </c>
      <c r="B28" s="39" t="s">
        <v>54</v>
      </c>
      <c r="C28" s="44"/>
      <c r="D28" s="45"/>
    </row>
    <row r="29" spans="1:4">
      <c r="A29" s="32" t="s">
        <v>93</v>
      </c>
      <c r="B29" s="33" t="s">
        <v>54</v>
      </c>
      <c r="C29" s="41" t="s">
        <v>20</v>
      </c>
      <c r="D29" s="97" t="s">
        <v>22</v>
      </c>
    </row>
    <row r="30" spans="1:4">
      <c r="A30" s="48" t="s">
        <v>94</v>
      </c>
      <c r="B30" s="30" t="s">
        <v>49</v>
      </c>
      <c r="C30" s="44"/>
      <c r="D30" s="45"/>
    </row>
    <row r="31" spans="1:4">
      <c r="A31" s="32" t="s">
        <v>95</v>
      </c>
      <c r="B31" s="33" t="s">
        <v>48</v>
      </c>
      <c r="C31" s="41" t="s">
        <v>20</v>
      </c>
      <c r="D31" s="34" t="s">
        <v>96</v>
      </c>
    </row>
    <row r="32" spans="1:4">
      <c r="A32" s="48" t="s">
        <v>97</v>
      </c>
      <c r="B32" s="30" t="s">
        <v>20</v>
      </c>
      <c r="C32" s="44"/>
      <c r="D32" s="45"/>
    </row>
    <row r="33" spans="1:4">
      <c r="A33" s="32" t="s">
        <v>98</v>
      </c>
      <c r="B33" s="41" t="s">
        <v>43</v>
      </c>
      <c r="C33" s="33" t="s">
        <v>99</v>
      </c>
      <c r="D33" s="97" t="s">
        <v>22</v>
      </c>
    </row>
    <row r="34" spans="1:4">
      <c r="A34" s="48" t="s">
        <v>100</v>
      </c>
      <c r="B34" s="30" t="s">
        <v>43</v>
      </c>
      <c r="C34" s="44"/>
      <c r="D34" s="45"/>
    </row>
    <row r="35" spans="1:4" ht="16" thickBot="1">
      <c r="A35" s="100" t="s">
        <v>101</v>
      </c>
      <c r="B35" s="74" t="s">
        <v>20</v>
      </c>
      <c r="C35" s="216" t="s">
        <v>22</v>
      </c>
      <c r="D35" s="101" t="s">
        <v>33</v>
      </c>
    </row>
    <row r="36" spans="1:4" ht="17" thickTop="1" thickBot="1">
      <c r="A36" s="42"/>
      <c r="B36" s="42"/>
      <c r="C36" s="42"/>
      <c r="D36" s="42"/>
    </row>
    <row r="37" spans="1:4" ht="16" thickTop="1">
      <c r="A37" s="104" t="s">
        <v>116</v>
      </c>
      <c r="B37" s="90" t="s">
        <v>3</v>
      </c>
      <c r="C37" s="90" t="s">
        <v>4</v>
      </c>
      <c r="D37" s="91" t="s">
        <v>5</v>
      </c>
    </row>
    <row r="38" spans="1:4">
      <c r="A38" s="96" t="s">
        <v>117</v>
      </c>
      <c r="B38" s="33" t="s">
        <v>20</v>
      </c>
      <c r="C38" s="41" t="s">
        <v>22</v>
      </c>
      <c r="D38" s="55" t="s">
        <v>33</v>
      </c>
    </row>
    <row r="39" spans="1:4">
      <c r="A39" s="48" t="s">
        <v>118</v>
      </c>
      <c r="B39" s="30" t="s">
        <v>48</v>
      </c>
      <c r="C39" s="44"/>
      <c r="D39" s="45"/>
    </row>
    <row r="40" spans="1:4">
      <c r="A40" s="32" t="s">
        <v>119</v>
      </c>
      <c r="B40" s="33" t="s">
        <v>20</v>
      </c>
      <c r="C40" s="33" t="s">
        <v>48</v>
      </c>
      <c r="D40" s="97" t="s">
        <v>22</v>
      </c>
    </row>
    <row r="41" spans="1:4">
      <c r="A41" s="48" t="s">
        <v>120</v>
      </c>
      <c r="B41" s="30" t="s">
        <v>22</v>
      </c>
      <c r="C41" s="44"/>
      <c r="D41" s="45"/>
    </row>
    <row r="42" spans="1:4">
      <c r="A42" s="32" t="s">
        <v>121</v>
      </c>
      <c r="B42" s="33" t="s">
        <v>48</v>
      </c>
      <c r="C42" s="41" t="s">
        <v>22</v>
      </c>
      <c r="D42" s="55" t="s">
        <v>33</v>
      </c>
    </row>
    <row r="43" spans="1:4">
      <c r="A43" s="48" t="s">
        <v>122</v>
      </c>
      <c r="B43" s="30" t="s">
        <v>46</v>
      </c>
      <c r="C43" s="44"/>
      <c r="D43" s="45"/>
    </row>
    <row r="44" spans="1:4">
      <c r="A44" s="32" t="s">
        <v>124</v>
      </c>
      <c r="B44" s="33" t="s">
        <v>51</v>
      </c>
      <c r="C44" s="33" t="s">
        <v>21</v>
      </c>
      <c r="D44" s="34" t="s">
        <v>96</v>
      </c>
    </row>
    <row r="45" spans="1:4">
      <c r="A45" s="48" t="s">
        <v>125</v>
      </c>
      <c r="B45" s="30" t="s">
        <v>22</v>
      </c>
      <c r="C45" s="44"/>
      <c r="D45" s="45"/>
    </row>
    <row r="46" spans="1:4">
      <c r="A46" s="120" t="s">
        <v>126</v>
      </c>
      <c r="B46" s="41" t="s">
        <v>22</v>
      </c>
      <c r="C46" s="33" t="s">
        <v>43</v>
      </c>
      <c r="D46" s="55" t="s">
        <v>33</v>
      </c>
    </row>
    <row r="47" spans="1:4" ht="16" thickBot="1">
      <c r="A47" s="121">
        <v>44135</v>
      </c>
      <c r="B47" s="122" t="s">
        <v>43</v>
      </c>
      <c r="C47" s="123"/>
      <c r="D47" s="124"/>
    </row>
    <row r="48" spans="1:4" ht="17" thickTop="1" thickBot="1">
      <c r="A48" s="42"/>
      <c r="B48" s="42"/>
      <c r="C48" s="42"/>
      <c r="D48" s="42"/>
    </row>
    <row r="49" spans="1:4" ht="16" thickTop="1">
      <c r="A49" s="104" t="s">
        <v>131</v>
      </c>
      <c r="B49" s="90" t="s">
        <v>3</v>
      </c>
      <c r="C49" s="90" t="s">
        <v>4</v>
      </c>
      <c r="D49" s="91" t="s">
        <v>5</v>
      </c>
    </row>
    <row r="50" spans="1:4">
      <c r="A50" s="125" t="s">
        <v>132</v>
      </c>
      <c r="B50" s="30" t="s">
        <v>43</v>
      </c>
      <c r="C50" s="44"/>
      <c r="D50" s="45"/>
    </row>
    <row r="51" spans="1:4">
      <c r="A51" s="32" t="s">
        <v>133</v>
      </c>
      <c r="B51" s="33" t="s">
        <v>20</v>
      </c>
      <c r="C51" s="33" t="s">
        <v>54</v>
      </c>
      <c r="D51" s="97" t="s">
        <v>22</v>
      </c>
    </row>
    <row r="52" spans="1:4">
      <c r="A52" s="48" t="s">
        <v>134</v>
      </c>
      <c r="B52" s="30" t="s">
        <v>21</v>
      </c>
      <c r="C52" s="44"/>
      <c r="D52" s="45"/>
    </row>
    <row r="53" spans="1:4">
      <c r="A53" s="32" t="s">
        <v>135</v>
      </c>
      <c r="B53" s="41" t="s">
        <v>22</v>
      </c>
      <c r="C53" s="33" t="s">
        <v>48</v>
      </c>
      <c r="D53" s="55" t="s">
        <v>33</v>
      </c>
    </row>
    <row r="54" spans="1:4">
      <c r="A54" s="48" t="s">
        <v>136</v>
      </c>
      <c r="B54" s="30" t="s">
        <v>51</v>
      </c>
      <c r="C54" s="44"/>
      <c r="D54" s="45"/>
    </row>
    <row r="55" spans="1:4">
      <c r="A55" s="32" t="s">
        <v>137</v>
      </c>
      <c r="B55" s="33" t="s">
        <v>46</v>
      </c>
      <c r="C55" s="33" t="s">
        <v>138</v>
      </c>
      <c r="D55" s="97" t="s">
        <v>22</v>
      </c>
    </row>
    <row r="56" spans="1:4">
      <c r="A56" s="48" t="s">
        <v>139</v>
      </c>
      <c r="B56" s="30" t="s">
        <v>22</v>
      </c>
      <c r="C56" s="44"/>
      <c r="D56" s="45"/>
    </row>
    <row r="57" spans="1:4">
      <c r="A57" s="120" t="s">
        <v>140</v>
      </c>
      <c r="B57" s="41" t="s">
        <v>43</v>
      </c>
      <c r="C57" s="33" t="s">
        <v>20</v>
      </c>
      <c r="D57" s="55" t="s">
        <v>33</v>
      </c>
    </row>
    <row r="58" spans="1:4">
      <c r="A58" s="128" t="s">
        <v>142</v>
      </c>
      <c r="B58" s="129" t="s">
        <v>43</v>
      </c>
      <c r="C58" s="130"/>
      <c r="D58" s="131"/>
    </row>
    <row r="59" spans="1:4">
      <c r="A59" s="120" t="s">
        <v>143</v>
      </c>
      <c r="B59" s="33" t="s">
        <v>43</v>
      </c>
      <c r="C59" s="33" t="s">
        <v>20</v>
      </c>
      <c r="D59" s="55" t="s">
        <v>33</v>
      </c>
    </row>
    <row r="60" spans="1:4">
      <c r="A60" s="48" t="s">
        <v>144</v>
      </c>
      <c r="B60" s="30" t="s">
        <v>43</v>
      </c>
      <c r="C60" s="44"/>
      <c r="D60" s="45"/>
    </row>
    <row r="61" spans="1:4" ht="16" thickBot="1">
      <c r="A61" s="100" t="s">
        <v>145</v>
      </c>
      <c r="B61" s="74" t="s">
        <v>46</v>
      </c>
      <c r="C61" s="74" t="s">
        <v>21</v>
      </c>
      <c r="D61" s="208" t="s">
        <v>22</v>
      </c>
    </row>
    <row r="62" spans="1:4" ht="17" thickTop="1" thickBot="1">
      <c r="A62" s="126"/>
      <c r="B62" s="126"/>
      <c r="C62" s="126"/>
      <c r="D62" s="126"/>
    </row>
    <row r="63" spans="1:4" ht="16" thickTop="1">
      <c r="A63" s="104" t="s">
        <v>147</v>
      </c>
      <c r="B63" s="90" t="s">
        <v>3</v>
      </c>
      <c r="C63" s="90" t="s">
        <v>4</v>
      </c>
      <c r="D63" s="91" t="s">
        <v>5</v>
      </c>
    </row>
    <row r="64" spans="1:4">
      <c r="A64" s="32" t="s">
        <v>149</v>
      </c>
      <c r="B64" s="33" t="s">
        <v>46</v>
      </c>
      <c r="C64" s="33" t="s">
        <v>21</v>
      </c>
      <c r="D64" s="34" t="s">
        <v>22</v>
      </c>
    </row>
    <row r="65" spans="1:4">
      <c r="A65" s="48" t="s">
        <v>153</v>
      </c>
      <c r="B65" s="30" t="s">
        <v>46</v>
      </c>
      <c r="C65" s="44"/>
      <c r="D65" s="45"/>
    </row>
    <row r="66" spans="1:4">
      <c r="A66" s="32" t="s">
        <v>154</v>
      </c>
      <c r="B66" s="41" t="s">
        <v>20</v>
      </c>
      <c r="C66" s="33" t="s">
        <v>43</v>
      </c>
      <c r="D66" s="55" t="s">
        <v>33</v>
      </c>
    </row>
    <row r="67" spans="1:4">
      <c r="A67" s="48" t="s">
        <v>155</v>
      </c>
      <c r="B67" s="30" t="s">
        <v>43</v>
      </c>
      <c r="C67" s="44"/>
      <c r="D67" s="45"/>
    </row>
    <row r="68" spans="1:4">
      <c r="A68" s="32" t="s">
        <v>156</v>
      </c>
      <c r="B68" s="352" t="s">
        <v>21</v>
      </c>
      <c r="C68" s="33" t="s">
        <v>22</v>
      </c>
      <c r="D68" s="34" t="s">
        <v>96</v>
      </c>
    </row>
    <row r="69" spans="1:4">
      <c r="A69" s="48" t="s">
        <v>158</v>
      </c>
      <c r="B69" s="30" t="s">
        <v>48</v>
      </c>
      <c r="C69" s="44"/>
      <c r="D69" s="45"/>
    </row>
    <row r="70" spans="1:4">
      <c r="A70" s="120" t="s">
        <v>160</v>
      </c>
      <c r="B70" s="41" t="s">
        <v>48</v>
      </c>
      <c r="C70" s="33" t="s">
        <v>43</v>
      </c>
      <c r="D70" s="55" t="s">
        <v>33</v>
      </c>
    </row>
    <row r="71" spans="1:4">
      <c r="A71" s="128" t="s">
        <v>162</v>
      </c>
      <c r="B71" s="129" t="s">
        <v>48</v>
      </c>
      <c r="C71" s="130"/>
      <c r="D71" s="131"/>
    </row>
    <row r="72" spans="1:4">
      <c r="A72" s="128" t="s">
        <v>165</v>
      </c>
      <c r="B72" s="129" t="s">
        <v>48</v>
      </c>
      <c r="C72" s="44"/>
      <c r="D72" s="45"/>
    </row>
    <row r="73" spans="1:4">
      <c r="A73" s="48" t="s">
        <v>167</v>
      </c>
      <c r="B73" s="213" t="s">
        <v>20</v>
      </c>
      <c r="C73" s="44"/>
      <c r="D73" s="45"/>
    </row>
    <row r="74" spans="1:4">
      <c r="A74" s="120" t="s">
        <v>169</v>
      </c>
      <c r="B74" s="33" t="s">
        <v>20</v>
      </c>
      <c r="C74" s="352" t="s">
        <v>46</v>
      </c>
      <c r="D74" s="34" t="s">
        <v>22</v>
      </c>
    </row>
    <row r="75" spans="1:4" ht="16" thickBot="1">
      <c r="A75" s="136" t="s">
        <v>171</v>
      </c>
      <c r="B75" s="137" t="s">
        <v>28</v>
      </c>
      <c r="C75" s="50"/>
      <c r="D75" s="54"/>
    </row>
    <row r="76" spans="1:4" ht="16" thickTop="1">
      <c r="A76" s="2"/>
      <c r="B76" s="2"/>
      <c r="C76" s="2"/>
      <c r="D76" s="2"/>
    </row>
    <row r="77" spans="1:4">
      <c r="A77" s="2"/>
      <c r="B77" s="2"/>
      <c r="C77" s="2"/>
      <c r="D77" s="2"/>
    </row>
    <row r="78" spans="1:4">
      <c r="A78" s="2"/>
      <c r="B78" s="2"/>
      <c r="C78" s="2"/>
      <c r="D78" s="2"/>
    </row>
    <row r="79" spans="1:4">
      <c r="A79" s="2"/>
      <c r="B79" s="2"/>
      <c r="C79" s="2"/>
      <c r="D79" s="2"/>
    </row>
    <row r="80" spans="1:4">
      <c r="A80" s="2"/>
      <c r="B80" s="2"/>
      <c r="C80" s="2"/>
      <c r="D80" s="2"/>
    </row>
    <row r="81" spans="1:4">
      <c r="A81" s="2"/>
      <c r="B81" s="2"/>
      <c r="C81" s="2"/>
      <c r="D81" s="2"/>
    </row>
    <row r="82" spans="1:4">
      <c r="A82" s="2"/>
      <c r="B82" s="2"/>
      <c r="C82" s="2"/>
      <c r="D82" s="2"/>
    </row>
    <row r="83" spans="1:4">
      <c r="A83" s="2"/>
      <c r="B83" s="2"/>
      <c r="C83" s="2"/>
      <c r="D83" s="2"/>
    </row>
    <row r="84" spans="1:4">
      <c r="A84" s="2"/>
      <c r="B84" s="2"/>
      <c r="C84" s="2"/>
      <c r="D84" s="2"/>
    </row>
    <row r="85" spans="1:4">
      <c r="A85" s="2"/>
      <c r="B85" s="2"/>
      <c r="C85" s="2"/>
      <c r="D85" s="2"/>
    </row>
    <row r="86" spans="1:4">
      <c r="A86" s="2"/>
      <c r="B86" s="2"/>
      <c r="C86" s="2"/>
      <c r="D86" s="2"/>
    </row>
    <row r="87" spans="1:4">
      <c r="A87" s="2"/>
      <c r="B87" s="2"/>
      <c r="C87" s="2"/>
      <c r="D87" s="2"/>
    </row>
    <row r="88" spans="1:4">
      <c r="A88" s="2"/>
      <c r="B88" s="2"/>
      <c r="C88" s="2"/>
      <c r="D88" s="2"/>
    </row>
    <row r="89" spans="1:4">
      <c r="A89" s="2"/>
      <c r="B89" s="2"/>
      <c r="C89" s="2"/>
      <c r="D89" s="2"/>
    </row>
    <row r="90" spans="1:4">
      <c r="A90" s="2"/>
      <c r="B90" s="2"/>
      <c r="C90" s="2"/>
      <c r="D90" s="2"/>
    </row>
    <row r="91" spans="1:4">
      <c r="A91" s="2"/>
      <c r="B91" s="2"/>
      <c r="C91" s="2"/>
      <c r="D91" s="2"/>
    </row>
    <row r="92" spans="1:4">
      <c r="A92" s="2"/>
      <c r="B92" s="2"/>
      <c r="C92" s="2"/>
      <c r="D92" s="2"/>
    </row>
    <row r="93" spans="1:4">
      <c r="A93" s="2"/>
      <c r="B93" s="2"/>
      <c r="C93" s="2"/>
      <c r="D93" s="2"/>
    </row>
    <row r="94" spans="1:4">
      <c r="A94" s="2"/>
      <c r="B94" s="2"/>
      <c r="C94" s="2"/>
      <c r="D94" s="2"/>
    </row>
    <row r="95" spans="1:4">
      <c r="A95" s="2"/>
      <c r="B95" s="2"/>
      <c r="C95" s="2"/>
      <c r="D95" s="2"/>
    </row>
    <row r="96" spans="1:4">
      <c r="A96" s="2"/>
      <c r="B96" s="2"/>
      <c r="C96" s="2"/>
      <c r="D96" s="2"/>
    </row>
    <row r="97" spans="1:4">
      <c r="A97" s="2"/>
      <c r="B97" s="2"/>
      <c r="C97" s="2"/>
      <c r="D97" s="2"/>
    </row>
    <row r="98" spans="1:4">
      <c r="A98" s="2"/>
      <c r="B98" s="2"/>
      <c r="C98" s="2"/>
      <c r="D98" s="2"/>
    </row>
    <row r="99" spans="1:4">
      <c r="A99" s="2"/>
      <c r="B99" s="2"/>
      <c r="C99" s="2"/>
      <c r="D99" s="2"/>
    </row>
    <row r="100" spans="1:4">
      <c r="A100" s="2"/>
      <c r="B100" s="2"/>
      <c r="C100" s="2"/>
      <c r="D100" s="2"/>
    </row>
    <row r="101" spans="1:4">
      <c r="A101" s="2"/>
      <c r="B101" s="2"/>
      <c r="C101" s="2"/>
      <c r="D101" s="2"/>
    </row>
    <row r="102" spans="1:4">
      <c r="A102" s="2"/>
      <c r="B102" s="2"/>
      <c r="C102" s="2"/>
      <c r="D102" s="2"/>
    </row>
    <row r="103" spans="1:4">
      <c r="A103" s="2"/>
      <c r="B103" s="2"/>
      <c r="C103" s="2"/>
      <c r="D103" s="2"/>
    </row>
    <row r="104" spans="1:4">
      <c r="A104" s="2"/>
      <c r="B104" s="2"/>
      <c r="C104" s="2"/>
      <c r="D104" s="2"/>
    </row>
    <row r="105" spans="1:4">
      <c r="A105" s="2"/>
      <c r="B105" s="2"/>
      <c r="C105" s="2"/>
      <c r="D105" s="2"/>
    </row>
    <row r="106" spans="1:4">
      <c r="A106" s="2"/>
      <c r="B106" s="2"/>
      <c r="C106" s="2"/>
      <c r="D106"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8"/>
  <sheetViews>
    <sheetView topLeftCell="A7" workbookViewId="0">
      <selection activeCell="K33" sqref="K33"/>
    </sheetView>
  </sheetViews>
  <sheetFormatPr baseColWidth="10" defaultColWidth="9.1640625" defaultRowHeight="15"/>
  <cols>
    <col min="1" max="1" width="9.1640625" style="174"/>
    <col min="2" max="2" width="26.5" style="174" customWidth="1"/>
    <col min="3" max="3" width="28" style="174" customWidth="1"/>
    <col min="4" max="4" width="18.5" style="174" customWidth="1"/>
    <col min="5" max="5" width="28.33203125" style="174" customWidth="1"/>
    <col min="6" max="6" width="17.5" style="174" bestFit="1" customWidth="1"/>
    <col min="7" max="7" width="21" style="174" customWidth="1"/>
    <col min="8" max="10" width="18.6640625" style="174" customWidth="1"/>
    <col min="11" max="11" width="12.5" style="174" customWidth="1"/>
    <col min="12" max="12" width="14.83203125" style="174" customWidth="1"/>
    <col min="13" max="13" width="14.5" style="174" customWidth="1"/>
    <col min="14" max="14" width="15.83203125" style="174" customWidth="1"/>
    <col min="15" max="15" width="19.6640625" style="174" customWidth="1"/>
    <col min="16" max="16384" width="9.1640625" style="174"/>
  </cols>
  <sheetData>
    <row r="1" spans="1:15">
      <c r="A1" s="172" t="s">
        <v>194</v>
      </c>
      <c r="B1" s="173"/>
      <c r="C1" s="173"/>
    </row>
    <row r="2" spans="1:15">
      <c r="D2" s="174" t="s">
        <v>195</v>
      </c>
      <c r="E2" s="174" t="s">
        <v>196</v>
      </c>
      <c r="F2" s="174" t="s">
        <v>197</v>
      </c>
      <c r="G2" s="174" t="s">
        <v>198</v>
      </c>
      <c r="H2" s="174" t="s">
        <v>199</v>
      </c>
    </row>
    <row r="3" spans="1:15">
      <c r="B3" s="174" t="s">
        <v>200</v>
      </c>
      <c r="C3" s="364"/>
      <c r="D3" s="174">
        <f>132*2+130*2</f>
        <v>524</v>
      </c>
      <c r="E3" s="174">
        <f>52+52</f>
        <v>104</v>
      </c>
      <c r="F3" s="174">
        <f>SUM(D3+E3)</f>
        <v>628</v>
      </c>
      <c r="G3" s="175">
        <v>316</v>
      </c>
      <c r="H3" s="175">
        <v>312</v>
      </c>
    </row>
    <row r="6" spans="1:15" ht="48">
      <c r="B6" s="176" t="s">
        <v>201</v>
      </c>
      <c r="C6" s="175"/>
      <c r="D6" s="176" t="s">
        <v>202</v>
      </c>
      <c r="E6" s="177" t="s">
        <v>203</v>
      </c>
      <c r="F6" s="176" t="s">
        <v>204</v>
      </c>
      <c r="G6" s="177" t="s">
        <v>205</v>
      </c>
      <c r="H6" s="177" t="s">
        <v>206</v>
      </c>
      <c r="I6" s="177" t="s">
        <v>207</v>
      </c>
      <c r="J6" s="177" t="s">
        <v>208</v>
      </c>
      <c r="K6" s="177" t="s">
        <v>209</v>
      </c>
      <c r="M6" s="178" t="s">
        <v>210</v>
      </c>
      <c r="N6" s="179" t="s">
        <v>211</v>
      </c>
      <c r="O6" s="143"/>
    </row>
    <row r="7" spans="1:15" ht="16">
      <c r="B7" s="345" t="s">
        <v>23</v>
      </c>
      <c r="C7" s="175"/>
      <c r="D7" s="180">
        <v>1</v>
      </c>
      <c r="E7" s="176" t="s">
        <v>110</v>
      </c>
      <c r="F7" s="180">
        <v>0.45</v>
      </c>
      <c r="G7" s="181">
        <f t="shared" ref="G7:G15" si="0">34*F7</f>
        <v>15.3</v>
      </c>
      <c r="H7" s="182">
        <f t="shared" ref="H7:H15" si="1">G7*5</f>
        <v>76.5</v>
      </c>
      <c r="I7" s="181">
        <f t="shared" ref="I7:I14" si="2">H7+$D$20</f>
        <v>91.357142857142861</v>
      </c>
      <c r="J7" s="181">
        <f t="shared" ref="J7:J15" si="3">I7/2</f>
        <v>45.678571428571431</v>
      </c>
      <c r="K7" s="176"/>
      <c r="L7" s="174" t="s">
        <v>212</v>
      </c>
      <c r="M7" s="183" t="s">
        <v>213</v>
      </c>
      <c r="N7" s="184" t="s">
        <v>214</v>
      </c>
      <c r="O7" s="185" t="s">
        <v>215</v>
      </c>
    </row>
    <row r="8" spans="1:15" ht="15.75" customHeight="1">
      <c r="B8" s="346" t="s">
        <v>20</v>
      </c>
      <c r="C8" s="186"/>
      <c r="D8" s="180">
        <v>1</v>
      </c>
      <c r="E8" s="176" t="s">
        <v>110</v>
      </c>
      <c r="F8" s="180">
        <v>0.5</v>
      </c>
      <c r="G8" s="181">
        <f t="shared" si="0"/>
        <v>17</v>
      </c>
      <c r="H8" s="182">
        <f t="shared" si="1"/>
        <v>85</v>
      </c>
      <c r="I8" s="181">
        <f t="shared" si="2"/>
        <v>99.857142857142861</v>
      </c>
      <c r="J8" s="181">
        <f t="shared" si="3"/>
        <v>49.928571428571431</v>
      </c>
      <c r="K8" s="176"/>
      <c r="M8" s="183" t="s">
        <v>216</v>
      </c>
      <c r="N8" s="184" t="s">
        <v>217</v>
      </c>
      <c r="O8" s="142" t="s">
        <v>218</v>
      </c>
    </row>
    <row r="9" spans="1:15" ht="15.75" customHeight="1">
      <c r="B9" s="346" t="s">
        <v>43</v>
      </c>
      <c r="C9" s="347"/>
      <c r="D9" s="180">
        <v>0.4</v>
      </c>
      <c r="E9" s="176" t="s">
        <v>219</v>
      </c>
      <c r="F9" s="180">
        <v>0.4</v>
      </c>
      <c r="G9" s="181">
        <f t="shared" si="0"/>
        <v>13.600000000000001</v>
      </c>
      <c r="H9" s="182">
        <f t="shared" si="1"/>
        <v>68</v>
      </c>
      <c r="I9" s="181">
        <f t="shared" si="2"/>
        <v>82.857142857142861</v>
      </c>
      <c r="J9" s="181">
        <f t="shared" si="3"/>
        <v>41.428571428571431</v>
      </c>
      <c r="K9" s="176"/>
      <c r="M9" s="187" t="s">
        <v>220</v>
      </c>
      <c r="N9" s="188" t="s">
        <v>221</v>
      </c>
      <c r="O9" s="189"/>
    </row>
    <row r="10" spans="1:15" ht="15.75" customHeight="1">
      <c r="B10" s="346" t="s">
        <v>21</v>
      </c>
      <c r="C10" s="347"/>
      <c r="D10" s="180">
        <v>1</v>
      </c>
      <c r="E10" s="180" t="s">
        <v>222</v>
      </c>
      <c r="F10" s="180">
        <v>0.2</v>
      </c>
      <c r="G10" s="181">
        <f t="shared" si="0"/>
        <v>6.8000000000000007</v>
      </c>
      <c r="H10" s="182">
        <f t="shared" si="1"/>
        <v>34</v>
      </c>
      <c r="I10" s="181">
        <f t="shared" si="2"/>
        <v>48.857142857142861</v>
      </c>
      <c r="J10" s="181">
        <f t="shared" si="3"/>
        <v>24.428571428571431</v>
      </c>
      <c r="K10" s="176"/>
    </row>
    <row r="11" spans="1:15" ht="15.75" customHeight="1">
      <c r="B11" s="346" t="s">
        <v>51</v>
      </c>
      <c r="C11" s="347"/>
      <c r="D11" s="180">
        <v>0.2</v>
      </c>
      <c r="E11" s="176" t="s">
        <v>110</v>
      </c>
      <c r="F11" s="180">
        <v>0.2</v>
      </c>
      <c r="G11" s="181">
        <f t="shared" si="0"/>
        <v>6.8000000000000007</v>
      </c>
      <c r="H11" s="182">
        <f t="shared" si="1"/>
        <v>34</v>
      </c>
      <c r="I11" s="181">
        <f t="shared" si="2"/>
        <v>48.857142857142861</v>
      </c>
      <c r="J11" s="181">
        <f t="shared" si="3"/>
        <v>24.428571428571431</v>
      </c>
      <c r="K11" s="176"/>
      <c r="M11" s="174" t="s">
        <v>223</v>
      </c>
      <c r="N11" s="174" t="s">
        <v>224</v>
      </c>
    </row>
    <row r="12" spans="1:15" ht="15.75" customHeight="1">
      <c r="B12" s="346" t="s">
        <v>49</v>
      </c>
      <c r="C12" s="347"/>
      <c r="D12" s="180">
        <v>1</v>
      </c>
      <c r="E12" s="176" t="s">
        <v>225</v>
      </c>
      <c r="F12" s="180">
        <v>0.1</v>
      </c>
      <c r="G12" s="181">
        <f t="shared" si="0"/>
        <v>3.4000000000000004</v>
      </c>
      <c r="H12" s="182">
        <f t="shared" si="1"/>
        <v>17</v>
      </c>
      <c r="I12" s="181">
        <f t="shared" si="2"/>
        <v>31.857142857142858</v>
      </c>
      <c r="J12" s="181">
        <f t="shared" si="3"/>
        <v>15.928571428571429</v>
      </c>
      <c r="K12" s="176"/>
    </row>
    <row r="13" spans="1:15" ht="15.75" customHeight="1">
      <c r="B13" s="346" t="s">
        <v>48</v>
      </c>
      <c r="C13" s="347"/>
      <c r="D13" s="180">
        <v>0.35</v>
      </c>
      <c r="E13" s="176" t="s">
        <v>226</v>
      </c>
      <c r="F13" s="180">
        <v>0.25</v>
      </c>
      <c r="G13" s="181">
        <f t="shared" si="0"/>
        <v>8.5</v>
      </c>
      <c r="H13" s="182">
        <f t="shared" si="1"/>
        <v>42.5</v>
      </c>
      <c r="I13" s="181">
        <f t="shared" si="2"/>
        <v>57.357142857142861</v>
      </c>
      <c r="J13" s="181">
        <f t="shared" si="3"/>
        <v>28.678571428571431</v>
      </c>
      <c r="K13" s="176"/>
    </row>
    <row r="14" spans="1:15" ht="16">
      <c r="B14" s="345" t="s">
        <v>54</v>
      </c>
      <c r="C14" s="347"/>
      <c r="D14" s="180">
        <v>0.2</v>
      </c>
      <c r="E14" s="176" t="s">
        <v>110</v>
      </c>
      <c r="F14" s="180">
        <v>0.2</v>
      </c>
      <c r="G14" s="181">
        <f t="shared" si="0"/>
        <v>6.8000000000000007</v>
      </c>
      <c r="H14" s="182">
        <f t="shared" si="1"/>
        <v>34</v>
      </c>
      <c r="I14" s="181">
        <f t="shared" si="2"/>
        <v>48.857142857142861</v>
      </c>
      <c r="J14" s="181">
        <f t="shared" si="3"/>
        <v>24.428571428571431</v>
      </c>
      <c r="K14" s="176"/>
    </row>
    <row r="15" spans="1:15" ht="16">
      <c r="B15" s="345" t="s">
        <v>227</v>
      </c>
      <c r="C15" s="347"/>
      <c r="D15" s="180">
        <v>0.5</v>
      </c>
      <c r="E15" s="176" t="s">
        <v>110</v>
      </c>
      <c r="F15" s="180">
        <v>0.5</v>
      </c>
      <c r="G15" s="181">
        <f t="shared" si="0"/>
        <v>17</v>
      </c>
      <c r="H15" s="176">
        <f t="shared" si="1"/>
        <v>85</v>
      </c>
      <c r="I15" s="181">
        <f>H15+11</f>
        <v>96</v>
      </c>
      <c r="J15" s="181">
        <f t="shared" si="3"/>
        <v>48</v>
      </c>
      <c r="K15" s="176"/>
    </row>
    <row r="16" spans="1:15">
      <c r="D16" s="190">
        <f>SUM(D7:D15)</f>
        <v>5.6499999999999995</v>
      </c>
      <c r="E16" s="190">
        <f>SUM(E7:E14)</f>
        <v>0</v>
      </c>
      <c r="F16" s="190">
        <f>SUM(F7:F15)</f>
        <v>2.8000000000000003</v>
      </c>
      <c r="G16" s="190">
        <f>SUM(G7:G15)</f>
        <v>95.2</v>
      </c>
      <c r="H16" s="190">
        <f>SUM(H7:H15)</f>
        <v>476</v>
      </c>
      <c r="I16" s="191">
        <f>SUM(I7:I15)</f>
        <v>605.85714285714289</v>
      </c>
      <c r="J16" s="191"/>
      <c r="K16" s="174">
        <f>SUM(K7:K15)</f>
        <v>0</v>
      </c>
    </row>
    <row r="17" spans="1:15">
      <c r="C17" s="192" t="s">
        <v>228</v>
      </c>
      <c r="D17" s="192"/>
      <c r="E17" s="192"/>
      <c r="F17" s="192"/>
      <c r="G17" s="192"/>
      <c r="H17" s="192">
        <f>H16-D3</f>
        <v>-48</v>
      </c>
      <c r="I17" s="193">
        <f>I16-F3</f>
        <v>-22.14285714285711</v>
      </c>
      <c r="J17" s="193"/>
      <c r="K17" s="192">
        <f>K16-F3</f>
        <v>-628</v>
      </c>
    </row>
    <row r="20" spans="1:15">
      <c r="C20" s="174" t="s">
        <v>229</v>
      </c>
      <c r="D20" s="191">
        <f>E3/7</f>
        <v>14.857142857142858</v>
      </c>
    </row>
    <row r="21" spans="1:15" ht="16">
      <c r="D21" s="194" t="s">
        <v>230</v>
      </c>
    </row>
    <row r="22" spans="1:15" ht="6.75" customHeight="1">
      <c r="A22" s="195"/>
      <c r="B22" s="195"/>
      <c r="C22" s="195"/>
      <c r="D22" s="195"/>
      <c r="E22" s="195"/>
      <c r="F22" s="195"/>
      <c r="G22" s="195"/>
      <c r="H22" s="195"/>
      <c r="I22" s="195"/>
      <c r="J22" s="195"/>
      <c r="K22" s="195"/>
      <c r="L22" s="195"/>
      <c r="M22" s="195"/>
      <c r="N22" s="195"/>
      <c r="O22" s="195"/>
    </row>
    <row r="23" spans="1:15">
      <c r="A23" s="172" t="s">
        <v>231</v>
      </c>
      <c r="B23" s="173"/>
    </row>
    <row r="24" spans="1:15">
      <c r="D24" s="174" t="s">
        <v>195</v>
      </c>
      <c r="E24" s="174" t="s">
        <v>196</v>
      </c>
      <c r="F24" s="174" t="s">
        <v>197</v>
      </c>
      <c r="G24" s="174" t="s">
        <v>232</v>
      </c>
      <c r="H24" s="174" t="s">
        <v>233</v>
      </c>
    </row>
    <row r="25" spans="1:15">
      <c r="B25" s="174" t="s">
        <v>200</v>
      </c>
      <c r="C25" s="196"/>
      <c r="D25" s="174">
        <v>654</v>
      </c>
      <c r="E25" s="174">
        <v>113</v>
      </c>
      <c r="F25" s="174">
        <f>SUM(D25+E25)</f>
        <v>767</v>
      </c>
      <c r="G25" s="175">
        <v>310</v>
      </c>
      <c r="H25" s="175">
        <v>307</v>
      </c>
    </row>
    <row r="28" spans="1:15" ht="48">
      <c r="B28" s="176" t="s">
        <v>201</v>
      </c>
      <c r="C28" s="364"/>
      <c r="D28" s="176" t="s">
        <v>202</v>
      </c>
      <c r="E28" s="177" t="s">
        <v>203</v>
      </c>
      <c r="F28" s="176" t="s">
        <v>204</v>
      </c>
      <c r="G28" s="177" t="s">
        <v>205</v>
      </c>
      <c r="H28" s="177" t="s">
        <v>206</v>
      </c>
      <c r="I28" s="177" t="s">
        <v>207</v>
      </c>
      <c r="J28" s="177" t="s">
        <v>208</v>
      </c>
      <c r="K28" s="177" t="s">
        <v>209</v>
      </c>
      <c r="M28" s="178" t="s">
        <v>234</v>
      </c>
      <c r="N28" s="179" t="s">
        <v>211</v>
      </c>
      <c r="O28" s="143"/>
    </row>
    <row r="29" spans="1:15" ht="16">
      <c r="B29" s="345" t="s">
        <v>22</v>
      </c>
      <c r="C29" s="364"/>
      <c r="D29" s="180">
        <v>1</v>
      </c>
      <c r="E29" s="176" t="s">
        <v>110</v>
      </c>
      <c r="F29" s="180">
        <v>0.45</v>
      </c>
      <c r="G29" s="181">
        <f t="shared" ref="G29:G37" si="4">44*F29</f>
        <v>19.8</v>
      </c>
      <c r="H29" s="182">
        <f t="shared" ref="H29:H37" si="5">G29*5</f>
        <v>99</v>
      </c>
      <c r="I29" s="181">
        <f t="shared" ref="I29:I37" si="6">H29+$D$42</f>
        <v>115.14285714285714</v>
      </c>
      <c r="J29" s="181" t="s">
        <v>357</v>
      </c>
      <c r="K29" s="176">
        <v>100</v>
      </c>
      <c r="M29" s="183" t="s">
        <v>235</v>
      </c>
      <c r="N29" s="184" t="s">
        <v>214</v>
      </c>
      <c r="O29" s="185" t="s">
        <v>215</v>
      </c>
    </row>
    <row r="30" spans="1:15" ht="16">
      <c r="B30" s="346" t="s">
        <v>20</v>
      </c>
      <c r="C30" s="364"/>
      <c r="D30" s="180">
        <v>1</v>
      </c>
      <c r="E30" s="176" t="s">
        <v>110</v>
      </c>
      <c r="F30" s="180">
        <v>0.5</v>
      </c>
      <c r="G30" s="181">
        <f t="shared" si="4"/>
        <v>22</v>
      </c>
      <c r="H30" s="182">
        <f t="shared" si="5"/>
        <v>110</v>
      </c>
      <c r="I30" s="181">
        <f t="shared" si="6"/>
        <v>126.14285714285714</v>
      </c>
      <c r="J30" s="181">
        <f t="shared" ref="J30:J37" si="7">I30/2</f>
        <v>63.071428571428569</v>
      </c>
      <c r="K30" s="176">
        <v>62</v>
      </c>
      <c r="M30" s="183" t="s">
        <v>236</v>
      </c>
      <c r="N30" s="184" t="s">
        <v>217</v>
      </c>
      <c r="O30" s="142" t="s">
        <v>218</v>
      </c>
    </row>
    <row r="31" spans="1:15" ht="16">
      <c r="B31" s="346" t="s">
        <v>43</v>
      </c>
      <c r="C31" s="197"/>
      <c r="D31" s="180">
        <v>0.3</v>
      </c>
      <c r="E31" s="176" t="s">
        <v>219</v>
      </c>
      <c r="F31" s="180">
        <v>0.3</v>
      </c>
      <c r="G31" s="181">
        <f t="shared" si="4"/>
        <v>13.2</v>
      </c>
      <c r="H31" s="182">
        <f t="shared" si="5"/>
        <v>66</v>
      </c>
      <c r="I31" s="181">
        <f t="shared" si="6"/>
        <v>82.142857142857139</v>
      </c>
      <c r="J31" s="181">
        <f t="shared" si="7"/>
        <v>41.071428571428569</v>
      </c>
      <c r="K31" s="176">
        <v>39</v>
      </c>
      <c r="M31" s="187" t="s">
        <v>237</v>
      </c>
      <c r="N31" s="188" t="s">
        <v>221</v>
      </c>
      <c r="O31" s="189"/>
    </row>
    <row r="32" spans="1:15" ht="16">
      <c r="B32" s="346" t="s">
        <v>21</v>
      </c>
      <c r="C32" s="364"/>
      <c r="D32" s="180">
        <v>1</v>
      </c>
      <c r="E32" s="180" t="s">
        <v>222</v>
      </c>
      <c r="F32" s="180">
        <v>0.2</v>
      </c>
      <c r="G32" s="181">
        <f t="shared" si="4"/>
        <v>8.8000000000000007</v>
      </c>
      <c r="H32" s="182">
        <f t="shared" si="5"/>
        <v>44</v>
      </c>
      <c r="I32" s="181">
        <f t="shared" si="6"/>
        <v>60.142857142857139</v>
      </c>
      <c r="J32" s="181">
        <f t="shared" si="7"/>
        <v>30.071428571428569</v>
      </c>
      <c r="K32" s="176">
        <v>33</v>
      </c>
    </row>
    <row r="33" spans="2:14" ht="16">
      <c r="B33" s="346" t="s">
        <v>51</v>
      </c>
      <c r="C33" s="364"/>
      <c r="D33" s="180">
        <v>0.2</v>
      </c>
      <c r="E33" s="176" t="s">
        <v>110</v>
      </c>
      <c r="F33" s="180">
        <v>0.2</v>
      </c>
      <c r="G33" s="181">
        <f t="shared" si="4"/>
        <v>8.8000000000000007</v>
      </c>
      <c r="H33" s="182">
        <f t="shared" si="5"/>
        <v>44</v>
      </c>
      <c r="I33" s="181">
        <f t="shared" si="6"/>
        <v>60.142857142857139</v>
      </c>
      <c r="J33" s="181">
        <f t="shared" si="7"/>
        <v>30.071428571428569</v>
      </c>
      <c r="K33" s="176">
        <v>27</v>
      </c>
      <c r="M33" s="174" t="s">
        <v>223</v>
      </c>
      <c r="N33" s="174" t="s">
        <v>224</v>
      </c>
    </row>
    <row r="34" spans="2:14" ht="16">
      <c r="B34" s="346" t="s">
        <v>49</v>
      </c>
      <c r="C34" s="364"/>
      <c r="D34" s="180">
        <v>1</v>
      </c>
      <c r="E34" s="176" t="s">
        <v>225</v>
      </c>
      <c r="F34" s="180">
        <v>0.1</v>
      </c>
      <c r="G34" s="181">
        <f t="shared" si="4"/>
        <v>4.4000000000000004</v>
      </c>
      <c r="H34" s="182">
        <f t="shared" si="5"/>
        <v>22</v>
      </c>
      <c r="I34" s="181">
        <f t="shared" si="6"/>
        <v>38.142857142857139</v>
      </c>
      <c r="J34" s="181">
        <f t="shared" si="7"/>
        <v>19.071428571428569</v>
      </c>
      <c r="K34" s="176">
        <v>18</v>
      </c>
    </row>
    <row r="35" spans="2:14" ht="16">
      <c r="B35" s="346" t="s">
        <v>48</v>
      </c>
      <c r="C35" s="364"/>
      <c r="D35" s="180">
        <v>0.35</v>
      </c>
      <c r="E35" s="176" t="s">
        <v>226</v>
      </c>
      <c r="F35" s="180">
        <v>0.25</v>
      </c>
      <c r="G35" s="181">
        <f t="shared" si="4"/>
        <v>11</v>
      </c>
      <c r="H35" s="182">
        <f t="shared" si="5"/>
        <v>55</v>
      </c>
      <c r="I35" s="181">
        <f t="shared" si="6"/>
        <v>71.142857142857139</v>
      </c>
      <c r="J35" s="181">
        <f t="shared" si="7"/>
        <v>35.571428571428569</v>
      </c>
      <c r="K35" s="176">
        <v>34</v>
      </c>
    </row>
    <row r="36" spans="2:14" ht="16">
      <c r="B36" s="346" t="s">
        <v>54</v>
      </c>
      <c r="C36" s="364"/>
      <c r="D36" s="180">
        <v>0.2</v>
      </c>
      <c r="E36" s="176" t="s">
        <v>110</v>
      </c>
      <c r="F36" s="180">
        <v>0.2</v>
      </c>
      <c r="G36" s="181">
        <f t="shared" si="4"/>
        <v>8.8000000000000007</v>
      </c>
      <c r="H36" s="182">
        <f t="shared" si="5"/>
        <v>44</v>
      </c>
      <c r="I36" s="181">
        <f t="shared" si="6"/>
        <v>60.142857142857139</v>
      </c>
      <c r="J36" s="181">
        <f t="shared" si="7"/>
        <v>30.071428571428569</v>
      </c>
      <c r="K36" s="176">
        <v>28</v>
      </c>
    </row>
    <row r="37" spans="2:14" ht="16">
      <c r="B37" s="345" t="s">
        <v>30</v>
      </c>
      <c r="C37" s="364"/>
      <c r="D37" s="180">
        <v>0.5</v>
      </c>
      <c r="E37" s="176" t="s">
        <v>110</v>
      </c>
      <c r="F37" s="180">
        <v>0.5</v>
      </c>
      <c r="G37" s="181">
        <f t="shared" si="4"/>
        <v>22</v>
      </c>
      <c r="H37" s="176">
        <f t="shared" si="5"/>
        <v>110</v>
      </c>
      <c r="I37" s="181">
        <f t="shared" si="6"/>
        <v>126.14285714285714</v>
      </c>
      <c r="J37" s="181">
        <f t="shared" si="7"/>
        <v>63.071428571428569</v>
      </c>
      <c r="K37" s="176">
        <v>41</v>
      </c>
      <c r="L37" s="174" t="s">
        <v>358</v>
      </c>
    </row>
    <row r="38" spans="2:14">
      <c r="C38" s="174" t="s">
        <v>238</v>
      </c>
      <c r="D38" s="190"/>
      <c r="E38" s="190">
        <f>SUM(E29:E36)</f>
        <v>0</v>
      </c>
      <c r="F38" s="190"/>
      <c r="G38" s="191"/>
      <c r="H38" s="190"/>
      <c r="I38" s="191"/>
      <c r="J38" s="191"/>
    </row>
    <row r="39" spans="2:14">
      <c r="C39" s="192" t="s">
        <v>228</v>
      </c>
      <c r="D39" s="192"/>
      <c r="E39" s="192"/>
      <c r="F39" s="192"/>
      <c r="G39" s="192"/>
      <c r="H39" s="192">
        <f>H38-D25</f>
        <v>-654</v>
      </c>
      <c r="I39" s="193">
        <f>I38-F25</f>
        <v>-767</v>
      </c>
      <c r="J39" s="193"/>
      <c r="K39" s="193">
        <f>K38-F25</f>
        <v>-767</v>
      </c>
    </row>
    <row r="40" spans="2:14">
      <c r="I40" s="191">
        <f>SUM(I29:I36)</f>
        <v>613.142857142857</v>
      </c>
      <c r="J40" s="191"/>
      <c r="K40" s="174">
        <f>SUM(K29:K36)</f>
        <v>341</v>
      </c>
    </row>
    <row r="41" spans="2:14">
      <c r="G41" s="174">
        <f>110/2</f>
        <v>55</v>
      </c>
      <c r="K41" s="191">
        <f>K39+K40</f>
        <v>-426</v>
      </c>
    </row>
    <row r="42" spans="2:14">
      <c r="C42" s="174" t="s">
        <v>229</v>
      </c>
      <c r="D42" s="191">
        <f>E25/7</f>
        <v>16.142857142857142</v>
      </c>
      <c r="F42" s="174">
        <v>52</v>
      </c>
    </row>
    <row r="43" spans="2:14" ht="16">
      <c r="D43" s="194" t="s">
        <v>230</v>
      </c>
    </row>
    <row r="47" spans="2:14" ht="16">
      <c r="B47" s="345" t="s">
        <v>22</v>
      </c>
      <c r="C47" s="174" t="s">
        <v>239</v>
      </c>
      <c r="G47" s="174">
        <v>8</v>
      </c>
      <c r="H47" s="174">
        <v>84</v>
      </c>
      <c r="J47" s="174">
        <v>42</v>
      </c>
    </row>
    <row r="58" spans="4:4">
      <c r="D58" s="174">
        <f>7*6</f>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20E7A-DDBB-8B48-85AF-3F13A08791E1}">
  <dimension ref="A1:AS169"/>
  <sheetViews>
    <sheetView zoomScale="82" zoomScaleNormal="82" workbookViewId="0">
      <selection activeCell="S32" sqref="S32"/>
    </sheetView>
  </sheetViews>
  <sheetFormatPr baseColWidth="10" defaultColWidth="11.5" defaultRowHeight="15"/>
  <cols>
    <col min="1" max="1" width="22.33203125" customWidth="1"/>
    <col min="2" max="3" width="4.5" customWidth="1"/>
    <col min="4" max="4" width="4.1640625" customWidth="1"/>
    <col min="5" max="32" width="4.5" customWidth="1"/>
    <col min="33" max="33" width="9.1640625" customWidth="1"/>
    <col min="34" max="34" width="12.83203125" customWidth="1"/>
  </cols>
  <sheetData>
    <row r="1" spans="1:45" ht="62">
      <c r="A1" s="359"/>
      <c r="B1" s="382" t="s">
        <v>411</v>
      </c>
      <c r="AG1" s="359"/>
      <c r="AH1" s="359"/>
      <c r="AI1" s="359"/>
      <c r="AJ1" s="359"/>
      <c r="AK1" s="359"/>
      <c r="AL1" s="359"/>
      <c r="AM1" s="359"/>
      <c r="AN1" s="359"/>
      <c r="AO1" s="359"/>
      <c r="AP1" s="359"/>
      <c r="AQ1" s="359"/>
      <c r="AR1" s="359"/>
      <c r="AS1" s="359"/>
    </row>
    <row r="2" spans="1:45">
      <c r="AG2" s="359"/>
      <c r="AH2" s="359" t="s">
        <v>447</v>
      </c>
      <c r="AI2" s="359"/>
      <c r="AJ2" s="359"/>
      <c r="AK2" s="359"/>
      <c r="AL2" s="359"/>
      <c r="AM2" s="359"/>
      <c r="AN2" s="359"/>
      <c r="AO2" s="359"/>
      <c r="AP2" s="359"/>
      <c r="AQ2" s="359"/>
      <c r="AR2" s="359"/>
      <c r="AS2" s="359"/>
    </row>
    <row r="3" spans="1:45" ht="16" thickBo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270"/>
      <c r="AH3" s="270"/>
      <c r="AI3" s="270"/>
      <c r="AJ3" s="270"/>
      <c r="AK3" s="270"/>
      <c r="AL3" s="270"/>
      <c r="AM3" s="359"/>
      <c r="AN3" s="359"/>
      <c r="AO3" s="359"/>
      <c r="AP3" s="359"/>
      <c r="AQ3" s="359"/>
      <c r="AR3" s="359"/>
      <c r="AS3" s="359"/>
    </row>
    <row r="4" spans="1:45" ht="17" thickTop="1" thickBot="1">
      <c r="A4" s="4" t="s">
        <v>240</v>
      </c>
      <c r="B4" s="5" t="s">
        <v>413</v>
      </c>
      <c r="C4" s="5"/>
      <c r="D4" s="271"/>
      <c r="E4" s="271"/>
      <c r="F4" s="5"/>
      <c r="G4" s="5"/>
      <c r="H4" s="5"/>
      <c r="I4" s="5"/>
      <c r="J4" s="5"/>
      <c r="K4" s="5"/>
      <c r="L4" s="5"/>
      <c r="M4" s="5"/>
      <c r="N4" s="5" t="s">
        <v>414</v>
      </c>
      <c r="O4" s="5"/>
      <c r="P4" s="5"/>
      <c r="Q4" s="5"/>
      <c r="R4" s="5"/>
      <c r="S4" s="5" t="s">
        <v>415</v>
      </c>
      <c r="T4" s="5"/>
      <c r="U4" s="5"/>
      <c r="V4" s="5"/>
      <c r="W4" s="5"/>
      <c r="X4" s="5"/>
      <c r="Y4" s="5"/>
      <c r="Z4" s="5"/>
      <c r="AA4" s="5"/>
      <c r="AB4" s="5"/>
      <c r="AC4" s="5"/>
      <c r="AD4" s="5"/>
      <c r="AE4" s="5"/>
      <c r="AF4" s="6"/>
      <c r="AG4" s="132"/>
      <c r="AH4" s="132"/>
      <c r="AI4" s="132"/>
      <c r="AJ4" s="132"/>
      <c r="AK4" s="132"/>
      <c r="AL4" s="132"/>
      <c r="AM4" s="8"/>
      <c r="AN4" s="9" t="s">
        <v>1</v>
      </c>
      <c r="AO4" s="9"/>
      <c r="AP4" s="10"/>
      <c r="AQ4" s="10"/>
      <c r="AR4" s="11"/>
      <c r="AS4" s="359"/>
    </row>
    <row r="5" spans="1:45" ht="24" customHeight="1" thickTop="1" thickBot="1">
      <c r="A5" s="12"/>
      <c r="B5" s="87">
        <v>1</v>
      </c>
      <c r="C5" s="86">
        <v>2</v>
      </c>
      <c r="D5" s="86">
        <v>3</v>
      </c>
      <c r="E5" s="272">
        <v>4</v>
      </c>
      <c r="F5" s="273">
        <v>5</v>
      </c>
      <c r="G5" s="272">
        <v>6</v>
      </c>
      <c r="H5" s="272">
        <v>7</v>
      </c>
      <c r="I5" s="87">
        <v>8</v>
      </c>
      <c r="J5" s="86">
        <v>9</v>
      </c>
      <c r="K5" s="86">
        <v>10</v>
      </c>
      <c r="L5" s="87">
        <v>11</v>
      </c>
      <c r="M5" s="87">
        <v>12</v>
      </c>
      <c r="N5" s="87">
        <v>13</v>
      </c>
      <c r="O5" s="87">
        <v>14</v>
      </c>
      <c r="P5" s="87">
        <v>15</v>
      </c>
      <c r="Q5" s="86">
        <v>16</v>
      </c>
      <c r="R5" s="86">
        <v>17</v>
      </c>
      <c r="S5" s="87">
        <v>18</v>
      </c>
      <c r="T5" s="87">
        <v>19</v>
      </c>
      <c r="U5" s="87">
        <v>20</v>
      </c>
      <c r="V5" s="87">
        <v>21</v>
      </c>
      <c r="W5" s="87">
        <v>22</v>
      </c>
      <c r="X5" s="86">
        <v>23</v>
      </c>
      <c r="Y5" s="86">
        <v>24</v>
      </c>
      <c r="Z5" s="87">
        <v>25</v>
      </c>
      <c r="AA5" s="87">
        <v>26</v>
      </c>
      <c r="AB5" s="87">
        <v>27</v>
      </c>
      <c r="AC5" s="87">
        <v>28</v>
      </c>
      <c r="AD5" s="87">
        <v>29</v>
      </c>
      <c r="AE5" s="86">
        <v>30</v>
      </c>
      <c r="AF5" s="115">
        <v>31</v>
      </c>
      <c r="AG5" s="132"/>
      <c r="AH5" s="274" t="s">
        <v>241</v>
      </c>
      <c r="AI5" s="275" t="s">
        <v>3</v>
      </c>
      <c r="AJ5" s="275" t="s">
        <v>4</v>
      </c>
      <c r="AK5" s="276" t="s">
        <v>5</v>
      </c>
      <c r="AL5" s="132"/>
      <c r="AM5" s="35"/>
      <c r="AN5" s="218" t="s">
        <v>6</v>
      </c>
      <c r="AO5" s="277" t="s">
        <v>7</v>
      </c>
      <c r="AP5" s="278" t="s">
        <v>8</v>
      </c>
      <c r="AQ5" s="278" t="s">
        <v>9</v>
      </c>
      <c r="AR5" s="279" t="s">
        <v>10</v>
      </c>
      <c r="AS5" s="359"/>
    </row>
    <row r="6" spans="1:45" ht="16" thickTop="1">
      <c r="A6" s="280" t="s">
        <v>11</v>
      </c>
      <c r="B6" s="281" t="s">
        <v>28</v>
      </c>
      <c r="C6" s="68" t="s">
        <v>66</v>
      </c>
      <c r="D6" s="68" t="s">
        <v>66</v>
      </c>
      <c r="E6" s="282" t="s">
        <v>28</v>
      </c>
      <c r="F6" s="282" t="s">
        <v>28</v>
      </c>
      <c r="G6" s="282" t="s">
        <v>26</v>
      </c>
      <c r="H6" s="282" t="s">
        <v>26</v>
      </c>
      <c r="I6" s="282" t="s">
        <v>26</v>
      </c>
      <c r="J6" s="68" t="s">
        <v>68</v>
      </c>
      <c r="K6" s="68" t="s">
        <v>68</v>
      </c>
      <c r="L6" s="41" t="s">
        <v>14</v>
      </c>
      <c r="M6" s="41" t="s">
        <v>14</v>
      </c>
      <c r="N6" s="41" t="s">
        <v>14</v>
      </c>
      <c r="O6" s="41" t="s">
        <v>14</v>
      </c>
      <c r="P6" s="41" t="s">
        <v>14</v>
      </c>
      <c r="Q6" s="68" t="s">
        <v>112</v>
      </c>
      <c r="R6" s="68" t="s">
        <v>112</v>
      </c>
      <c r="S6" s="281" t="s">
        <v>66</v>
      </c>
      <c r="T6" s="102" t="s">
        <v>50</v>
      </c>
      <c r="U6" s="102" t="s">
        <v>50</v>
      </c>
      <c r="V6" s="102" t="s">
        <v>50</v>
      </c>
      <c r="W6" s="102" t="s">
        <v>50</v>
      </c>
      <c r="X6" s="68" t="s">
        <v>67</v>
      </c>
      <c r="Y6" s="68" t="s">
        <v>67</v>
      </c>
      <c r="Z6" s="41" t="s">
        <v>12</v>
      </c>
      <c r="AA6" s="36" t="s">
        <v>12</v>
      </c>
      <c r="AB6" s="102" t="s">
        <v>12</v>
      </c>
      <c r="AC6" s="36" t="s">
        <v>12</v>
      </c>
      <c r="AD6" s="36" t="s">
        <v>12</v>
      </c>
      <c r="AE6" s="68" t="s">
        <v>15</v>
      </c>
      <c r="AF6" s="117" t="s">
        <v>15</v>
      </c>
      <c r="AG6" s="359"/>
      <c r="AH6" s="43">
        <v>43831</v>
      </c>
      <c r="AI6" s="39"/>
      <c r="AJ6" s="44"/>
      <c r="AK6" s="45"/>
      <c r="AL6" s="359"/>
      <c r="AM6" s="35" t="s">
        <v>14</v>
      </c>
      <c r="AN6" s="36" t="s">
        <v>23</v>
      </c>
      <c r="AO6" s="36">
        <v>0</v>
      </c>
      <c r="AP6" s="36">
        <v>0</v>
      </c>
      <c r="AQ6" s="37">
        <v>0</v>
      </c>
      <c r="AR6" s="38">
        <v>0</v>
      </c>
      <c r="AS6" s="359"/>
    </row>
    <row r="7" spans="1:45">
      <c r="A7" s="35" t="s">
        <v>24</v>
      </c>
      <c r="B7" s="283" t="s">
        <v>28</v>
      </c>
      <c r="C7" s="68"/>
      <c r="D7" s="68"/>
      <c r="E7" s="41" t="s">
        <v>14</v>
      </c>
      <c r="F7" s="41" t="s">
        <v>14</v>
      </c>
      <c r="G7" s="41" t="s">
        <v>14</v>
      </c>
      <c r="H7" s="41" t="s">
        <v>14</v>
      </c>
      <c r="I7" s="41" t="s">
        <v>14</v>
      </c>
      <c r="J7" s="68"/>
      <c r="K7" s="68"/>
      <c r="L7" s="102" t="s">
        <v>12</v>
      </c>
      <c r="M7" s="102" t="s">
        <v>12</v>
      </c>
      <c r="N7" s="102" t="s">
        <v>12</v>
      </c>
      <c r="O7" s="102" t="s">
        <v>12</v>
      </c>
      <c r="P7" s="102" t="s">
        <v>12</v>
      </c>
      <c r="Q7" s="68"/>
      <c r="R7" s="68"/>
      <c r="S7" s="283" t="s">
        <v>66</v>
      </c>
      <c r="T7" s="102" t="s">
        <v>28</v>
      </c>
      <c r="U7" s="102" t="s">
        <v>28</v>
      </c>
      <c r="V7" s="102" t="s">
        <v>28</v>
      </c>
      <c r="W7" s="102" t="s">
        <v>28</v>
      </c>
      <c r="X7" s="68"/>
      <c r="Y7" s="68"/>
      <c r="Z7" s="36" t="s">
        <v>73</v>
      </c>
      <c r="AA7" s="36" t="s">
        <v>73</v>
      </c>
      <c r="AB7" s="36" t="s">
        <v>73</v>
      </c>
      <c r="AC7" s="36" t="s">
        <v>73</v>
      </c>
      <c r="AD7" s="36" t="s">
        <v>73</v>
      </c>
      <c r="AE7" s="68"/>
      <c r="AF7" s="117"/>
      <c r="AG7" s="359"/>
      <c r="AH7" s="48" t="s">
        <v>242</v>
      </c>
      <c r="AI7" s="30"/>
      <c r="AJ7" s="44"/>
      <c r="AK7" s="45"/>
      <c r="AL7" s="359"/>
      <c r="AM7" s="35" t="s">
        <v>29</v>
      </c>
      <c r="AN7" s="36" t="s">
        <v>30</v>
      </c>
      <c r="AO7" s="36">
        <v>0</v>
      </c>
      <c r="AP7" s="36">
        <v>0</v>
      </c>
      <c r="AQ7" s="37">
        <v>0</v>
      </c>
      <c r="AR7" s="38">
        <v>0</v>
      </c>
      <c r="AS7" s="359"/>
    </row>
    <row r="8" spans="1:45">
      <c r="A8" s="35" t="s">
        <v>31</v>
      </c>
      <c r="B8" s="283"/>
      <c r="C8" s="68"/>
      <c r="D8" s="68"/>
      <c r="E8" s="46" t="s">
        <v>33</v>
      </c>
      <c r="F8" s="41"/>
      <c r="G8" s="285"/>
      <c r="H8" s="284"/>
      <c r="I8" s="36"/>
      <c r="J8" s="68"/>
      <c r="K8" s="68"/>
      <c r="L8" s="36" t="s">
        <v>73</v>
      </c>
      <c r="M8" s="36" t="s">
        <v>73</v>
      </c>
      <c r="N8" s="36" t="s">
        <v>73</v>
      </c>
      <c r="O8" s="36" t="s">
        <v>73</v>
      </c>
      <c r="P8" s="36" t="s">
        <v>73</v>
      </c>
      <c r="Q8" s="68"/>
      <c r="R8" s="68"/>
      <c r="S8" s="283"/>
      <c r="T8" s="46" t="s">
        <v>33</v>
      </c>
      <c r="U8" s="285"/>
      <c r="V8" s="284"/>
      <c r="W8" s="36"/>
      <c r="X8" s="68"/>
      <c r="Y8" s="68"/>
      <c r="Z8" s="41" t="s">
        <v>32</v>
      </c>
      <c r="AA8" s="41" t="s">
        <v>32</v>
      </c>
      <c r="AB8" s="41" t="s">
        <v>32</v>
      </c>
      <c r="AC8" s="41" t="s">
        <v>32</v>
      </c>
      <c r="AD8" s="41" t="s">
        <v>32</v>
      </c>
      <c r="AE8" s="68"/>
      <c r="AF8" s="117"/>
      <c r="AG8" s="359"/>
      <c r="AH8" s="286" t="s">
        <v>243</v>
      </c>
      <c r="AI8" s="36"/>
      <c r="AJ8" s="41"/>
      <c r="AK8" s="287"/>
      <c r="AL8" s="359"/>
      <c r="AM8" s="35" t="s">
        <v>12</v>
      </c>
      <c r="AN8" s="36" t="s">
        <v>20</v>
      </c>
      <c r="AO8" s="36">
        <v>0</v>
      </c>
      <c r="AP8" s="36">
        <v>0</v>
      </c>
      <c r="AQ8" s="37">
        <v>0</v>
      </c>
      <c r="AR8" s="38">
        <v>0</v>
      </c>
      <c r="AS8" s="359"/>
    </row>
    <row r="9" spans="1:45" ht="16" thickBot="1">
      <c r="A9" s="69" t="s">
        <v>35</v>
      </c>
      <c r="B9" s="50" t="s">
        <v>36</v>
      </c>
      <c r="C9" s="51"/>
      <c r="D9" s="52"/>
      <c r="E9" s="50"/>
      <c r="F9" s="53"/>
      <c r="G9" s="53"/>
      <c r="H9" s="50"/>
      <c r="I9" s="50"/>
      <c r="J9" s="52"/>
      <c r="K9" s="51"/>
      <c r="L9" s="50"/>
      <c r="M9" s="50"/>
      <c r="N9" s="50"/>
      <c r="O9" s="50"/>
      <c r="P9" s="50"/>
      <c r="Q9" s="52"/>
      <c r="R9" s="51"/>
      <c r="S9" s="50" t="s">
        <v>36</v>
      </c>
      <c r="T9" s="50"/>
      <c r="U9" s="50"/>
      <c r="V9" s="50"/>
      <c r="W9" s="50"/>
      <c r="X9" s="52"/>
      <c r="Y9" s="51"/>
      <c r="Z9" s="50"/>
      <c r="AA9" s="50"/>
      <c r="AB9" s="50"/>
      <c r="AC9" s="50"/>
      <c r="AD9" s="50"/>
      <c r="AE9" s="51"/>
      <c r="AF9" s="119"/>
      <c r="AG9" s="359"/>
      <c r="AH9" s="48" t="s">
        <v>244</v>
      </c>
      <c r="AI9" s="30"/>
      <c r="AJ9" s="44"/>
      <c r="AK9" s="45"/>
      <c r="AL9" s="359"/>
      <c r="AM9" s="35" t="s">
        <v>28</v>
      </c>
      <c r="AN9" s="36" t="s">
        <v>43</v>
      </c>
      <c r="AO9" s="36">
        <v>0</v>
      </c>
      <c r="AP9" s="36">
        <v>0</v>
      </c>
      <c r="AQ9" s="37">
        <v>0</v>
      </c>
      <c r="AR9" s="38">
        <v>0</v>
      </c>
      <c r="AS9" s="359"/>
    </row>
    <row r="10" spans="1:45" ht="16" thickTop="1">
      <c r="A10" s="288" t="s">
        <v>22</v>
      </c>
      <c r="B10" s="289"/>
      <c r="C10" s="290"/>
      <c r="D10" s="290"/>
      <c r="E10" s="61"/>
      <c r="F10" s="61"/>
      <c r="G10" s="61"/>
      <c r="H10" s="61"/>
      <c r="I10" s="61"/>
      <c r="J10" s="290"/>
      <c r="K10" s="290"/>
      <c r="L10" s="61"/>
      <c r="M10" s="61"/>
      <c r="N10" s="61"/>
      <c r="O10" s="61"/>
      <c r="P10" s="61"/>
      <c r="Q10" s="294"/>
      <c r="R10" s="294"/>
      <c r="S10" s="289"/>
      <c r="T10" s="60"/>
      <c r="U10" s="60"/>
      <c r="V10" s="60"/>
      <c r="W10" s="60"/>
      <c r="X10" s="290"/>
      <c r="Y10" s="290"/>
      <c r="Z10" s="61"/>
      <c r="AA10" s="61"/>
      <c r="AB10" s="61"/>
      <c r="AC10" s="61"/>
      <c r="AD10" s="61"/>
      <c r="AE10" s="290"/>
      <c r="AF10" s="291"/>
      <c r="AG10" s="359"/>
      <c r="AH10" s="286" t="s">
        <v>245</v>
      </c>
      <c r="AI10" s="36"/>
      <c r="AJ10" s="36"/>
      <c r="AK10" s="292"/>
      <c r="AL10" s="359"/>
      <c r="AM10" s="35" t="s">
        <v>25</v>
      </c>
      <c r="AN10" s="36" t="s">
        <v>21</v>
      </c>
      <c r="AO10" s="36">
        <v>0</v>
      </c>
      <c r="AP10" s="36">
        <v>0</v>
      </c>
      <c r="AQ10" s="37">
        <v>0</v>
      </c>
      <c r="AR10" s="38">
        <v>0</v>
      </c>
      <c r="AS10" s="359"/>
    </row>
    <row r="11" spans="1:45">
      <c r="A11" s="367" t="s">
        <v>46</v>
      </c>
      <c r="B11" s="283"/>
      <c r="C11" s="294"/>
      <c r="D11" s="294"/>
      <c r="E11" s="41"/>
      <c r="F11" s="41"/>
      <c r="G11" s="41"/>
      <c r="H11" s="41"/>
      <c r="I11" s="41"/>
      <c r="J11" s="294"/>
      <c r="K11" s="294"/>
      <c r="L11" s="33"/>
      <c r="M11" s="33"/>
      <c r="N11" s="33"/>
      <c r="O11" s="33"/>
      <c r="P11" s="33"/>
      <c r="Q11" s="294"/>
      <c r="R11" s="294"/>
      <c r="S11" s="283"/>
      <c r="T11" s="41"/>
      <c r="U11" s="41"/>
      <c r="V11" s="41"/>
      <c r="W11" s="41"/>
      <c r="X11" s="294"/>
      <c r="Y11" s="294"/>
      <c r="Z11" s="41"/>
      <c r="AA11" s="41"/>
      <c r="AB11" s="41"/>
      <c r="AC11" s="41"/>
      <c r="AD11" s="41"/>
      <c r="AE11" s="294"/>
      <c r="AF11" s="295"/>
      <c r="AG11" s="359"/>
      <c r="AH11" s="48" t="s">
        <v>246</v>
      </c>
      <c r="AI11" s="68"/>
      <c r="AJ11" s="44"/>
      <c r="AK11" s="45"/>
      <c r="AL11" s="359"/>
      <c r="AM11" s="35" t="s">
        <v>50</v>
      </c>
      <c r="AN11" s="36" t="s">
        <v>51</v>
      </c>
      <c r="AO11" s="36">
        <v>0</v>
      </c>
      <c r="AP11" s="36">
        <v>0</v>
      </c>
      <c r="AQ11" s="37">
        <v>0</v>
      </c>
      <c r="AR11" s="38">
        <v>0</v>
      </c>
      <c r="AS11" s="359"/>
    </row>
    <row r="12" spans="1:45">
      <c r="A12" s="367" t="s">
        <v>20</v>
      </c>
      <c r="B12" s="283"/>
      <c r="C12" s="294"/>
      <c r="D12" s="294"/>
      <c r="E12" s="41"/>
      <c r="F12" s="41"/>
      <c r="G12" s="41"/>
      <c r="H12" s="41"/>
      <c r="I12" s="41"/>
      <c r="J12" s="294"/>
      <c r="K12" s="294"/>
      <c r="L12" s="33"/>
      <c r="M12" s="33"/>
      <c r="N12" s="33"/>
      <c r="O12" s="33"/>
      <c r="P12" s="33"/>
      <c r="Q12" s="294"/>
      <c r="R12" s="294"/>
      <c r="S12" s="283"/>
      <c r="T12" s="41"/>
      <c r="U12" s="41"/>
      <c r="V12" s="41"/>
      <c r="W12" s="41"/>
      <c r="X12" s="294"/>
      <c r="Y12" s="294"/>
      <c r="Z12" s="33"/>
      <c r="AA12" s="33"/>
      <c r="AB12" s="33"/>
      <c r="AC12" s="33"/>
      <c r="AD12" s="33"/>
      <c r="AE12" s="290"/>
      <c r="AF12" s="291"/>
      <c r="AG12" s="359"/>
      <c r="AH12" s="43" t="s">
        <v>247</v>
      </c>
      <c r="AI12" s="39"/>
      <c r="AJ12" s="44"/>
      <c r="AK12" s="45"/>
      <c r="AL12" s="359"/>
      <c r="AM12" s="35" t="s">
        <v>27</v>
      </c>
      <c r="AN12" s="36" t="s">
        <v>49</v>
      </c>
      <c r="AO12" s="36">
        <v>0</v>
      </c>
      <c r="AP12" s="36">
        <v>0</v>
      </c>
      <c r="AQ12" s="37">
        <v>0</v>
      </c>
      <c r="AR12" s="38">
        <v>0</v>
      </c>
      <c r="AS12" s="359"/>
    </row>
    <row r="13" spans="1:45">
      <c r="A13" s="367" t="s">
        <v>43</v>
      </c>
      <c r="B13" s="283"/>
      <c r="C13" s="294"/>
      <c r="D13" s="294"/>
      <c r="E13" s="33"/>
      <c r="F13" s="33"/>
      <c r="G13" s="33"/>
      <c r="H13" s="33"/>
      <c r="I13" s="33"/>
      <c r="J13" s="294" t="s">
        <v>52</v>
      </c>
      <c r="K13" s="294" t="s">
        <v>52</v>
      </c>
      <c r="L13" s="41" t="s">
        <v>52</v>
      </c>
      <c r="M13" s="41" t="s">
        <v>52</v>
      </c>
      <c r="N13" s="41" t="s">
        <v>52</v>
      </c>
      <c r="O13" s="41" t="s">
        <v>52</v>
      </c>
      <c r="P13" s="41" t="s">
        <v>52</v>
      </c>
      <c r="Q13" s="294" t="s">
        <v>55</v>
      </c>
      <c r="R13" s="294" t="s">
        <v>55</v>
      </c>
      <c r="S13" s="283"/>
      <c r="T13" s="33"/>
      <c r="U13" s="33"/>
      <c r="V13" s="33"/>
      <c r="W13" s="33"/>
      <c r="X13" s="294"/>
      <c r="Y13" s="294"/>
      <c r="Z13" s="41" t="s">
        <v>52</v>
      </c>
      <c r="AA13" s="41" t="s">
        <v>52</v>
      </c>
      <c r="AB13" s="41" t="s">
        <v>52</v>
      </c>
      <c r="AC13" s="41" t="s">
        <v>52</v>
      </c>
      <c r="AD13" s="41" t="s">
        <v>52</v>
      </c>
      <c r="AE13" s="294" t="s">
        <v>52</v>
      </c>
      <c r="AF13" s="295" t="s">
        <v>52</v>
      </c>
      <c r="AG13" s="359"/>
      <c r="AH13" s="286" t="s">
        <v>248</v>
      </c>
      <c r="AI13" s="41"/>
      <c r="AJ13" s="36"/>
      <c r="AK13" s="287"/>
      <c r="AL13" s="359"/>
      <c r="AM13" s="35" t="s">
        <v>26</v>
      </c>
      <c r="AN13" s="36" t="s">
        <v>54</v>
      </c>
      <c r="AO13" s="36">
        <v>0</v>
      </c>
      <c r="AP13" s="36">
        <v>0</v>
      </c>
      <c r="AQ13" s="37">
        <v>0</v>
      </c>
      <c r="AR13" s="38">
        <v>0</v>
      </c>
      <c r="AS13" s="359"/>
    </row>
    <row r="14" spans="1:45" ht="16" thickBot="1">
      <c r="A14" s="367" t="s">
        <v>21</v>
      </c>
      <c r="B14" s="283" t="s">
        <v>55</v>
      </c>
      <c r="C14" s="294"/>
      <c r="D14" s="294"/>
      <c r="E14" s="41"/>
      <c r="F14" s="41"/>
      <c r="G14" s="41"/>
      <c r="H14" s="41"/>
      <c r="I14" s="41"/>
      <c r="J14" s="294"/>
      <c r="K14" s="294"/>
      <c r="L14" s="41"/>
      <c r="M14" s="41"/>
      <c r="N14" s="41"/>
      <c r="O14" s="41"/>
      <c r="P14" s="41"/>
      <c r="Q14" s="294"/>
      <c r="R14" s="294"/>
      <c r="S14" s="283"/>
      <c r="T14" s="41"/>
      <c r="U14" s="41"/>
      <c r="V14" s="41"/>
      <c r="W14" s="41"/>
      <c r="X14" s="294"/>
      <c r="Y14" s="294"/>
      <c r="Z14" s="33"/>
      <c r="AA14" s="33"/>
      <c r="AB14" s="33"/>
      <c r="AC14" s="33"/>
      <c r="AD14" s="33"/>
      <c r="AE14" s="294"/>
      <c r="AF14" s="295"/>
      <c r="AG14" s="359"/>
      <c r="AH14" s="48" t="s">
        <v>249</v>
      </c>
      <c r="AI14" s="30"/>
      <c r="AJ14" s="44"/>
      <c r="AK14" s="45"/>
      <c r="AL14" s="359"/>
      <c r="AM14" s="69" t="s">
        <v>16</v>
      </c>
      <c r="AN14" s="70" t="s">
        <v>48</v>
      </c>
      <c r="AO14" s="70">
        <v>0</v>
      </c>
      <c r="AP14" s="70">
        <v>0</v>
      </c>
      <c r="AQ14" s="71">
        <v>0</v>
      </c>
      <c r="AR14" s="72">
        <v>0</v>
      </c>
      <c r="AS14" s="359"/>
    </row>
    <row r="15" spans="1:45" ht="16" thickTop="1">
      <c r="A15" s="367" t="s">
        <v>60</v>
      </c>
      <c r="B15" s="283"/>
      <c r="C15" s="294"/>
      <c r="D15" s="294"/>
      <c r="E15" s="41"/>
      <c r="F15" s="41"/>
      <c r="G15" s="41"/>
      <c r="H15" s="41"/>
      <c r="I15" s="41"/>
      <c r="J15" s="294"/>
      <c r="K15" s="294"/>
      <c r="L15" s="41"/>
      <c r="M15" s="41"/>
      <c r="N15" s="41"/>
      <c r="O15" s="41"/>
      <c r="P15" s="41"/>
      <c r="Q15" s="294"/>
      <c r="R15" s="294"/>
      <c r="S15" s="283"/>
      <c r="T15" s="33"/>
      <c r="U15" s="33"/>
      <c r="V15" s="33"/>
      <c r="W15" s="33"/>
      <c r="X15" s="294"/>
      <c r="Y15" s="294"/>
      <c r="Z15" s="41"/>
      <c r="AA15" s="106"/>
      <c r="AB15" s="41"/>
      <c r="AC15" s="41"/>
      <c r="AD15" s="41"/>
      <c r="AE15" s="294"/>
      <c r="AF15" s="295"/>
      <c r="AG15" s="359"/>
      <c r="AH15" s="286" t="s">
        <v>250</v>
      </c>
      <c r="AI15" s="41"/>
      <c r="AJ15" s="36"/>
      <c r="AK15" s="287"/>
      <c r="AL15" s="359"/>
      <c r="AM15" s="76"/>
      <c r="AN15" s="76" t="s">
        <v>62</v>
      </c>
      <c r="AO15" s="76">
        <v>0</v>
      </c>
      <c r="AP15" s="76">
        <v>3</v>
      </c>
      <c r="AQ15" s="76"/>
      <c r="AR15" s="76"/>
      <c r="AS15" s="359"/>
    </row>
    <row r="16" spans="1:45" ht="16" thickBot="1">
      <c r="A16" s="293" t="s">
        <v>49</v>
      </c>
      <c r="B16" s="283"/>
      <c r="C16" s="290"/>
      <c r="D16" s="290"/>
      <c r="E16" s="41"/>
      <c r="F16" s="41"/>
      <c r="G16" s="41"/>
      <c r="H16" s="41"/>
      <c r="I16" s="41"/>
      <c r="J16" s="290"/>
      <c r="K16" s="290"/>
      <c r="L16" s="41"/>
      <c r="M16" s="41"/>
      <c r="N16" s="41"/>
      <c r="O16" s="41"/>
      <c r="P16" s="41"/>
      <c r="Q16" s="290"/>
      <c r="R16" s="290"/>
      <c r="S16" s="283"/>
      <c r="T16" s="41"/>
      <c r="U16" s="41"/>
      <c r="V16" s="41"/>
      <c r="W16" s="41"/>
      <c r="X16" s="290"/>
      <c r="Y16" s="290"/>
      <c r="Z16" s="41"/>
      <c r="AA16" s="41"/>
      <c r="AB16" s="41"/>
      <c r="AC16" s="41"/>
      <c r="AD16" s="41"/>
      <c r="AE16" s="290"/>
      <c r="AF16" s="291"/>
      <c r="AG16" s="359"/>
      <c r="AH16" s="296" t="s">
        <v>251</v>
      </c>
      <c r="AI16" s="122"/>
      <c r="AJ16" s="50"/>
      <c r="AK16" s="54"/>
      <c r="AL16" s="359"/>
      <c r="AM16" s="359"/>
      <c r="AN16" s="359"/>
      <c r="AO16" s="359"/>
      <c r="AP16" s="359"/>
      <c r="AQ16" s="359"/>
      <c r="AR16" s="359"/>
      <c r="AS16" s="359"/>
    </row>
    <row r="17" spans="1:45" ht="16" thickTop="1">
      <c r="A17" s="367" t="s">
        <v>48</v>
      </c>
      <c r="B17" s="283" t="s">
        <v>55</v>
      </c>
      <c r="C17" s="290" t="s">
        <v>55</v>
      </c>
      <c r="D17" s="290" t="s">
        <v>55</v>
      </c>
      <c r="E17" s="33"/>
      <c r="F17" s="33"/>
      <c r="G17" s="33"/>
      <c r="H17" s="33"/>
      <c r="I17" s="33"/>
      <c r="J17" s="290"/>
      <c r="K17" s="290"/>
      <c r="L17" s="41"/>
      <c r="M17" s="41"/>
      <c r="N17" s="41"/>
      <c r="O17" s="41"/>
      <c r="P17" s="41"/>
      <c r="Q17" s="290"/>
      <c r="R17" s="290"/>
      <c r="S17" s="283"/>
      <c r="T17" s="41"/>
      <c r="U17" s="41"/>
      <c r="V17" s="41"/>
      <c r="W17" s="41"/>
      <c r="X17" s="290"/>
      <c r="Y17" s="290"/>
      <c r="Z17" s="41"/>
      <c r="AA17" s="41"/>
      <c r="AB17" s="41"/>
      <c r="AC17" s="41"/>
      <c r="AD17" s="41"/>
      <c r="AE17" s="290"/>
      <c r="AF17" s="291"/>
      <c r="AG17" s="359"/>
      <c r="AH17" s="359"/>
      <c r="AI17" s="359"/>
      <c r="AJ17" s="359"/>
      <c r="AK17" s="359"/>
      <c r="AL17" s="359"/>
      <c r="AM17" s="359"/>
      <c r="AN17" s="359"/>
      <c r="AO17" s="359"/>
      <c r="AP17" s="359"/>
      <c r="AQ17" s="359"/>
      <c r="AR17" s="359"/>
      <c r="AS17" s="359"/>
    </row>
    <row r="18" spans="1:45">
      <c r="A18" s="368" t="s">
        <v>54</v>
      </c>
      <c r="B18" s="298" t="s">
        <v>55</v>
      </c>
      <c r="C18" s="299" t="s">
        <v>55</v>
      </c>
      <c r="D18" s="299" t="s">
        <v>55</v>
      </c>
      <c r="E18" s="300"/>
      <c r="F18" s="300"/>
      <c r="G18" s="300"/>
      <c r="H18" s="300"/>
      <c r="I18" s="300"/>
      <c r="J18" s="299"/>
      <c r="K18" s="299"/>
      <c r="L18" s="300"/>
      <c r="M18" s="300"/>
      <c r="N18" s="300"/>
      <c r="O18" s="300"/>
      <c r="P18" s="300"/>
      <c r="Q18" s="299" t="s">
        <v>55</v>
      </c>
      <c r="R18" s="299" t="s">
        <v>55</v>
      </c>
      <c r="S18" s="298"/>
      <c r="T18" s="300"/>
      <c r="U18" s="300"/>
      <c r="V18" s="300"/>
      <c r="W18" s="300"/>
      <c r="X18" s="299"/>
      <c r="Y18" s="299"/>
      <c r="Z18" s="300"/>
      <c r="AA18" s="300"/>
      <c r="AB18" s="300"/>
      <c r="AC18" s="300"/>
      <c r="AD18" s="300"/>
      <c r="AE18" s="299"/>
      <c r="AF18" s="301"/>
      <c r="AG18" s="359"/>
      <c r="AH18" s="359"/>
      <c r="AI18" s="359"/>
      <c r="AJ18" s="359"/>
      <c r="AK18" s="359"/>
      <c r="AL18" s="359"/>
      <c r="AM18" s="359"/>
      <c r="AN18" s="359"/>
      <c r="AO18" s="359"/>
      <c r="AP18" s="359"/>
      <c r="AQ18" s="359"/>
      <c r="AR18" s="359"/>
      <c r="AS18" s="359"/>
    </row>
    <row r="19" spans="1:45" ht="16" thickBot="1">
      <c r="A19" s="387" t="s">
        <v>252</v>
      </c>
      <c r="B19" s="303"/>
      <c r="C19" s="304"/>
      <c r="D19" s="304"/>
      <c r="E19" s="216"/>
      <c r="F19" s="216"/>
      <c r="G19" s="216"/>
      <c r="H19" s="216"/>
      <c r="I19" s="216"/>
      <c r="J19" s="304"/>
      <c r="K19" s="304"/>
      <c r="L19" s="216"/>
      <c r="M19" s="216"/>
      <c r="N19" s="216"/>
      <c r="O19" s="216"/>
      <c r="P19" s="216"/>
      <c r="Q19" s="304"/>
      <c r="R19" s="304"/>
      <c r="S19" s="303"/>
      <c r="T19" s="216"/>
      <c r="U19" s="216"/>
      <c r="V19" s="216"/>
      <c r="W19" s="216"/>
      <c r="X19" s="304"/>
      <c r="Y19" s="304"/>
      <c r="Z19" s="216"/>
      <c r="AA19" s="216"/>
      <c r="AB19" s="216"/>
      <c r="AC19" s="216"/>
      <c r="AD19" s="216"/>
      <c r="AE19" s="304"/>
      <c r="AF19" s="305"/>
      <c r="AG19" s="359"/>
      <c r="AH19" s="359"/>
      <c r="AI19" s="359"/>
      <c r="AJ19" s="359"/>
      <c r="AK19" s="359"/>
      <c r="AL19" s="359"/>
      <c r="AM19" s="359"/>
      <c r="AN19" s="359"/>
      <c r="AO19" s="359"/>
      <c r="AP19" s="359"/>
      <c r="AQ19" s="359"/>
      <c r="AR19" s="359"/>
      <c r="AS19" s="359"/>
    </row>
    <row r="20" spans="1:45" ht="16" thickTop="1">
      <c r="A20" s="359"/>
      <c r="B20" s="359"/>
      <c r="C20" s="359"/>
      <c r="D20" s="359"/>
      <c r="E20" s="359"/>
      <c r="F20" s="359"/>
      <c r="G20" s="359"/>
      <c r="H20" s="359"/>
      <c r="I20" s="359" t="s">
        <v>63</v>
      </c>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row>
    <row r="21" spans="1:45" ht="16" thickBot="1">
      <c r="A21" s="359"/>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row>
    <row r="22" spans="1:45" ht="16" thickTop="1">
      <c r="A22" s="4" t="s">
        <v>253</v>
      </c>
      <c r="B22" s="5"/>
      <c r="C22" s="5"/>
      <c r="D22" s="271"/>
      <c r="E22" s="271"/>
      <c r="F22" s="5"/>
      <c r="G22" s="5"/>
      <c r="H22" s="5"/>
      <c r="I22" s="5"/>
      <c r="J22" s="5"/>
      <c r="K22" s="5"/>
      <c r="L22" s="5"/>
      <c r="M22" s="5"/>
      <c r="N22" s="5"/>
      <c r="O22" s="5"/>
      <c r="P22" s="5" t="s">
        <v>352</v>
      </c>
      <c r="Q22" s="5"/>
      <c r="R22" s="5"/>
      <c r="S22" s="5"/>
      <c r="T22" s="5"/>
      <c r="U22" s="5"/>
      <c r="V22" s="5"/>
      <c r="W22" s="5"/>
      <c r="X22" s="5"/>
      <c r="Y22" s="5"/>
      <c r="Z22" s="5"/>
      <c r="AA22" s="5"/>
      <c r="AB22" s="5"/>
      <c r="AC22" s="6"/>
      <c r="AD22" s="359"/>
      <c r="AE22" s="359"/>
      <c r="AF22" s="359"/>
      <c r="AG22" s="359"/>
      <c r="AH22" s="359"/>
      <c r="AI22" s="359"/>
      <c r="AJ22" s="359"/>
      <c r="AK22" s="359"/>
      <c r="AL22" s="359"/>
      <c r="AM22" s="359"/>
      <c r="AN22" s="359"/>
      <c r="AO22" s="359"/>
      <c r="AP22" s="359"/>
      <c r="AQ22" s="359"/>
      <c r="AR22" s="359"/>
      <c r="AS22" s="359"/>
    </row>
    <row r="23" spans="1:45" ht="16" thickBot="1">
      <c r="A23" s="12"/>
      <c r="B23" s="87">
        <v>1</v>
      </c>
      <c r="C23" s="87">
        <v>2</v>
      </c>
      <c r="D23" s="87">
        <v>3</v>
      </c>
      <c r="E23" s="87">
        <v>4</v>
      </c>
      <c r="F23" s="87">
        <v>5</v>
      </c>
      <c r="G23" s="86">
        <v>6</v>
      </c>
      <c r="H23" s="86">
        <v>7</v>
      </c>
      <c r="I23" s="87">
        <v>8</v>
      </c>
      <c r="J23" s="87">
        <v>9</v>
      </c>
      <c r="K23" s="87">
        <v>10</v>
      </c>
      <c r="L23" s="87">
        <v>11</v>
      </c>
      <c r="M23" s="87">
        <v>12</v>
      </c>
      <c r="N23" s="86">
        <v>13</v>
      </c>
      <c r="O23" s="86">
        <v>14</v>
      </c>
      <c r="P23" s="87">
        <v>15</v>
      </c>
      <c r="Q23" s="87">
        <v>16</v>
      </c>
      <c r="R23" s="87">
        <v>17</v>
      </c>
      <c r="S23" s="87">
        <v>18</v>
      </c>
      <c r="T23" s="87">
        <v>19</v>
      </c>
      <c r="U23" s="86">
        <v>20</v>
      </c>
      <c r="V23" s="86">
        <v>21</v>
      </c>
      <c r="W23" s="87">
        <v>22</v>
      </c>
      <c r="X23" s="87">
        <v>23</v>
      </c>
      <c r="Y23" s="87">
        <v>24</v>
      </c>
      <c r="Z23" s="87">
        <v>25</v>
      </c>
      <c r="AA23" s="87">
        <v>26</v>
      </c>
      <c r="AB23" s="86">
        <v>27</v>
      </c>
      <c r="AC23" s="115">
        <v>28</v>
      </c>
      <c r="AD23" s="359"/>
      <c r="AE23" s="359"/>
      <c r="AF23" s="359"/>
      <c r="AG23" s="359"/>
      <c r="AH23" s="359"/>
      <c r="AI23" s="359"/>
      <c r="AJ23" s="359"/>
      <c r="AK23" s="359"/>
      <c r="AL23" s="359"/>
      <c r="AM23" s="359"/>
      <c r="AN23" s="359"/>
      <c r="AO23" s="359"/>
      <c r="AP23" s="359"/>
      <c r="AQ23" s="359"/>
      <c r="AR23" s="359"/>
      <c r="AS23" s="359"/>
    </row>
    <row r="24" spans="1:45" ht="17" thickTop="1" thickBot="1">
      <c r="A24" s="280" t="s">
        <v>11</v>
      </c>
      <c r="B24" s="102" t="s">
        <v>28</v>
      </c>
      <c r="C24" s="102" t="s">
        <v>28</v>
      </c>
      <c r="D24" s="102" t="s">
        <v>28</v>
      </c>
      <c r="E24" s="102" t="s">
        <v>28</v>
      </c>
      <c r="F24" s="102" t="s">
        <v>28</v>
      </c>
      <c r="G24" s="68" t="s">
        <v>66</v>
      </c>
      <c r="H24" s="68" t="s">
        <v>66</v>
      </c>
      <c r="I24" s="102" t="s">
        <v>12</v>
      </c>
      <c r="J24" s="102" t="s">
        <v>12</v>
      </c>
      <c r="K24" s="102" t="s">
        <v>12</v>
      </c>
      <c r="L24" s="102" t="s">
        <v>12</v>
      </c>
      <c r="M24" s="102" t="s">
        <v>12</v>
      </c>
      <c r="N24" s="400" t="s">
        <v>13</v>
      </c>
      <c r="O24" s="29" t="s">
        <v>13</v>
      </c>
      <c r="P24" s="398" t="s">
        <v>73</v>
      </c>
      <c r="Q24" s="36" t="s">
        <v>73</v>
      </c>
      <c r="R24" s="36" t="s">
        <v>73</v>
      </c>
      <c r="S24" s="36" t="s">
        <v>73</v>
      </c>
      <c r="T24" s="36" t="s">
        <v>73</v>
      </c>
      <c r="U24" s="68" t="s">
        <v>68</v>
      </c>
      <c r="V24" s="68" t="s">
        <v>68</v>
      </c>
      <c r="W24" s="102" t="s">
        <v>16</v>
      </c>
      <c r="X24" s="102" t="s">
        <v>16</v>
      </c>
      <c r="Y24" s="102" t="s">
        <v>16</v>
      </c>
      <c r="Z24" s="102" t="s">
        <v>16</v>
      </c>
      <c r="AA24" s="102" t="s">
        <v>16</v>
      </c>
      <c r="AB24" s="68" t="s">
        <v>114</v>
      </c>
      <c r="AC24" s="399" t="s">
        <v>114</v>
      </c>
      <c r="AD24" s="359"/>
      <c r="AE24" s="359"/>
      <c r="AF24" s="359"/>
      <c r="AG24" s="306"/>
      <c r="AH24" s="306"/>
      <c r="AI24" s="306"/>
      <c r="AJ24" s="306"/>
      <c r="AK24" s="306"/>
      <c r="AL24" s="306"/>
      <c r="AM24" s="8"/>
      <c r="AN24" s="9" t="s">
        <v>1</v>
      </c>
      <c r="AO24" s="9"/>
      <c r="AP24" s="10"/>
      <c r="AQ24" s="10"/>
      <c r="AR24" s="11"/>
      <c r="AS24" s="359"/>
    </row>
    <row r="25" spans="1:45" ht="22" customHeight="1" thickTop="1">
      <c r="A25" s="35" t="s">
        <v>24</v>
      </c>
      <c r="B25" s="102" t="s">
        <v>14</v>
      </c>
      <c r="C25" s="102" t="s">
        <v>14</v>
      </c>
      <c r="D25" s="102" t="s">
        <v>14</v>
      </c>
      <c r="E25" s="102" t="s">
        <v>14</v>
      </c>
      <c r="F25" s="102" t="s">
        <v>14</v>
      </c>
      <c r="G25" s="68"/>
      <c r="H25" s="68"/>
      <c r="I25" s="102" t="s">
        <v>26</v>
      </c>
      <c r="J25" s="102" t="s">
        <v>26</v>
      </c>
      <c r="K25" s="102" t="s">
        <v>26</v>
      </c>
      <c r="L25" s="102" t="s">
        <v>26</v>
      </c>
      <c r="M25" s="102" t="s">
        <v>26</v>
      </c>
      <c r="N25" s="68"/>
      <c r="O25" s="68"/>
      <c r="P25" s="397"/>
      <c r="Q25" s="397"/>
      <c r="R25" s="397"/>
      <c r="S25" s="397"/>
      <c r="T25" s="397"/>
      <c r="U25" s="68"/>
      <c r="V25" s="68"/>
      <c r="W25" s="36" t="s">
        <v>12</v>
      </c>
      <c r="X25" s="36" t="s">
        <v>12</v>
      </c>
      <c r="Y25" s="36" t="s">
        <v>12</v>
      </c>
      <c r="Z25" s="36" t="s">
        <v>12</v>
      </c>
      <c r="AA25" s="36" t="s">
        <v>12</v>
      </c>
      <c r="AB25" s="68"/>
      <c r="AC25" s="117"/>
      <c r="AD25" s="359"/>
      <c r="AE25" s="359"/>
      <c r="AF25" s="359"/>
      <c r="AG25" s="132"/>
      <c r="AH25" s="307" t="s">
        <v>254</v>
      </c>
      <c r="AI25" s="308" t="s">
        <v>3</v>
      </c>
      <c r="AJ25" s="308" t="s">
        <v>4</v>
      </c>
      <c r="AK25" s="309" t="s">
        <v>5</v>
      </c>
      <c r="AL25" s="132"/>
      <c r="AM25" s="35"/>
      <c r="AN25" s="218" t="s">
        <v>6</v>
      </c>
      <c r="AO25" s="277" t="s">
        <v>7</v>
      </c>
      <c r="AP25" s="278" t="s">
        <v>8</v>
      </c>
      <c r="AQ25" s="278" t="s">
        <v>9</v>
      </c>
      <c r="AR25" s="279" t="s">
        <v>10</v>
      </c>
      <c r="AS25" s="359"/>
    </row>
    <row r="26" spans="1:45">
      <c r="A26" s="35" t="s">
        <v>31</v>
      </c>
      <c r="B26" s="46" t="s">
        <v>33</v>
      </c>
      <c r="C26" s="41"/>
      <c r="D26" s="41"/>
      <c r="E26" s="41"/>
      <c r="F26" s="41"/>
      <c r="G26" s="68"/>
      <c r="H26" s="68"/>
      <c r="I26" s="41" t="s">
        <v>32</v>
      </c>
      <c r="J26" s="41" t="s">
        <v>32</v>
      </c>
      <c r="K26" s="41" t="s">
        <v>32</v>
      </c>
      <c r="L26" s="41" t="s">
        <v>32</v>
      </c>
      <c r="M26" s="41" t="s">
        <v>32</v>
      </c>
      <c r="N26" s="68"/>
      <c r="O26" s="68"/>
      <c r="P26" s="46" t="s">
        <v>33</v>
      </c>
      <c r="Q26" s="41"/>
      <c r="R26" s="41"/>
      <c r="S26" s="41"/>
      <c r="T26" s="41"/>
      <c r="U26" s="68"/>
      <c r="V26" s="68"/>
      <c r="W26" s="41" t="s">
        <v>32</v>
      </c>
      <c r="X26" s="41" t="s">
        <v>32</v>
      </c>
      <c r="Y26" s="41" t="s">
        <v>32</v>
      </c>
      <c r="Z26" s="41" t="s">
        <v>32</v>
      </c>
      <c r="AA26" s="41" t="s">
        <v>32</v>
      </c>
      <c r="AB26" s="68"/>
      <c r="AC26" s="117"/>
      <c r="AD26" s="359"/>
      <c r="AE26" s="359"/>
      <c r="AF26" s="359"/>
      <c r="AG26" s="359"/>
      <c r="AH26" s="286" t="s">
        <v>255</v>
      </c>
      <c r="AI26" s="36"/>
      <c r="AJ26" s="41"/>
      <c r="AK26" s="287"/>
      <c r="AL26" s="359"/>
      <c r="AM26" s="35" t="s">
        <v>14</v>
      </c>
      <c r="AN26" s="36" t="s">
        <v>23</v>
      </c>
      <c r="AO26" s="36">
        <v>0</v>
      </c>
      <c r="AP26" s="37">
        <f t="shared" ref="AP26:AP34" si="0">AO26+AP6</f>
        <v>0</v>
      </c>
      <c r="AQ26" s="37">
        <v>0</v>
      </c>
      <c r="AR26" s="38">
        <f t="shared" ref="AR26:AR34" si="1">AQ26+AR6</f>
        <v>0</v>
      </c>
      <c r="AS26" s="359"/>
    </row>
    <row r="27" spans="1:45" ht="16" thickBot="1">
      <c r="A27" s="69" t="s">
        <v>35</v>
      </c>
      <c r="B27" s="50" t="s">
        <v>36</v>
      </c>
      <c r="C27" s="50"/>
      <c r="D27" s="50"/>
      <c r="E27" s="50"/>
      <c r="F27" s="50"/>
      <c r="G27" s="52"/>
      <c r="H27" s="52"/>
      <c r="I27" s="50"/>
      <c r="J27" s="50"/>
      <c r="K27" s="50"/>
      <c r="L27" s="50"/>
      <c r="M27" s="50"/>
      <c r="N27" s="52"/>
      <c r="O27" s="52"/>
      <c r="P27" s="50"/>
      <c r="Q27" s="50"/>
      <c r="R27" s="50"/>
      <c r="S27" s="50"/>
      <c r="T27" s="50"/>
      <c r="U27" s="52"/>
      <c r="V27" s="52"/>
      <c r="W27" s="50"/>
      <c r="X27" s="50"/>
      <c r="Y27" s="50"/>
      <c r="Z27" s="50"/>
      <c r="AA27" s="50"/>
      <c r="AB27" s="51"/>
      <c r="AC27" s="119"/>
      <c r="AD27" s="359"/>
      <c r="AE27" s="359"/>
      <c r="AF27" s="359"/>
      <c r="AG27" s="359"/>
      <c r="AH27" s="48" t="s">
        <v>256</v>
      </c>
      <c r="AI27" s="30"/>
      <c r="AJ27" s="44"/>
      <c r="AK27" s="45"/>
      <c r="AL27" s="359"/>
      <c r="AM27" s="35" t="s">
        <v>29</v>
      </c>
      <c r="AN27" s="36" t="s">
        <v>30</v>
      </c>
      <c r="AO27" s="36">
        <v>0</v>
      </c>
      <c r="AP27" s="37">
        <f t="shared" si="0"/>
        <v>0</v>
      </c>
      <c r="AQ27" s="37">
        <v>0</v>
      </c>
      <c r="AR27" s="38">
        <f t="shared" si="1"/>
        <v>0</v>
      </c>
      <c r="AS27" s="359"/>
    </row>
    <row r="28" spans="1:45" ht="16" thickTop="1">
      <c r="A28" s="288" t="s">
        <v>22</v>
      </c>
      <c r="B28" s="60"/>
      <c r="C28" s="60"/>
      <c r="D28" s="60"/>
      <c r="E28" s="60"/>
      <c r="F28" s="60"/>
      <c r="G28" s="290"/>
      <c r="H28" s="290"/>
      <c r="I28" s="60"/>
      <c r="J28" s="60"/>
      <c r="K28" s="60"/>
      <c r="L28" s="60"/>
      <c r="M28" s="60"/>
      <c r="N28" s="290"/>
      <c r="O28" s="290"/>
      <c r="P28" s="60"/>
      <c r="Q28" s="60" t="s">
        <v>52</v>
      </c>
      <c r="R28" s="60" t="s">
        <v>258</v>
      </c>
      <c r="S28" s="60" t="s">
        <v>258</v>
      </c>
      <c r="T28" s="60" t="s">
        <v>258</v>
      </c>
      <c r="U28" s="290" t="s">
        <v>258</v>
      </c>
      <c r="V28" s="290" t="s">
        <v>258</v>
      </c>
      <c r="W28" s="60"/>
      <c r="X28" s="60"/>
      <c r="Y28" s="60"/>
      <c r="Z28" s="60"/>
      <c r="AA28" s="60"/>
      <c r="AB28" s="290"/>
      <c r="AC28" s="291"/>
      <c r="AD28" s="359"/>
      <c r="AE28" s="359"/>
      <c r="AF28" s="359"/>
      <c r="AG28" s="359"/>
      <c r="AH28" s="286" t="s">
        <v>257</v>
      </c>
      <c r="AI28" s="36"/>
      <c r="AJ28" s="36"/>
      <c r="AK28" s="292"/>
      <c r="AL28" s="359"/>
      <c r="AM28" s="35" t="s">
        <v>12</v>
      </c>
      <c r="AN28" s="36" t="s">
        <v>20</v>
      </c>
      <c r="AO28" s="36">
        <v>0</v>
      </c>
      <c r="AP28" s="37">
        <f t="shared" si="0"/>
        <v>0</v>
      </c>
      <c r="AQ28" s="37">
        <v>0</v>
      </c>
      <c r="AR28" s="38">
        <f t="shared" si="1"/>
        <v>0</v>
      </c>
      <c r="AS28" s="359"/>
    </row>
    <row r="29" spans="1:45">
      <c r="A29" s="293" t="s">
        <v>46</v>
      </c>
      <c r="B29" s="33"/>
      <c r="C29" s="33"/>
      <c r="D29" s="33"/>
      <c r="E29" s="33"/>
      <c r="F29" s="33"/>
      <c r="G29" s="294"/>
      <c r="H29" s="294"/>
      <c r="I29" s="41"/>
      <c r="J29" s="41"/>
      <c r="K29" s="41"/>
      <c r="L29" s="41"/>
      <c r="M29" s="41"/>
      <c r="N29" s="294"/>
      <c r="O29" s="294"/>
      <c r="P29" s="41"/>
      <c r="Q29" s="41"/>
      <c r="R29" s="41" t="s">
        <v>258</v>
      </c>
      <c r="S29" s="41" t="s">
        <v>258</v>
      </c>
      <c r="T29" s="41" t="s">
        <v>258</v>
      </c>
      <c r="U29" s="294" t="s">
        <v>258</v>
      </c>
      <c r="V29" s="294" t="s">
        <v>258</v>
      </c>
      <c r="W29" s="41"/>
      <c r="X29" s="41"/>
      <c r="Y29" s="41"/>
      <c r="Z29" s="41"/>
      <c r="AA29" s="41"/>
      <c r="AB29" s="294"/>
      <c r="AC29" s="295"/>
      <c r="AD29" s="359"/>
      <c r="AE29" s="359"/>
      <c r="AF29" s="359"/>
      <c r="AG29" s="359"/>
      <c r="AH29" s="48" t="s">
        <v>259</v>
      </c>
      <c r="AI29" s="68"/>
      <c r="AJ29" s="44"/>
      <c r="AK29" s="45"/>
      <c r="AL29" s="359"/>
      <c r="AM29" s="35" t="s">
        <v>28</v>
      </c>
      <c r="AN29" s="36" t="s">
        <v>43</v>
      </c>
      <c r="AO29" s="36">
        <v>0</v>
      </c>
      <c r="AP29" s="37">
        <f t="shared" si="0"/>
        <v>0</v>
      </c>
      <c r="AQ29" s="37">
        <v>0</v>
      </c>
      <c r="AR29" s="38">
        <f t="shared" si="1"/>
        <v>0</v>
      </c>
      <c r="AS29" s="359"/>
    </row>
    <row r="30" spans="1:45">
      <c r="A30" s="293" t="s">
        <v>20</v>
      </c>
      <c r="B30" s="33"/>
      <c r="C30" s="33"/>
      <c r="D30" s="33"/>
      <c r="E30" s="33"/>
      <c r="F30" s="33"/>
      <c r="G30" s="294"/>
      <c r="H30" s="294"/>
      <c r="I30" s="33"/>
      <c r="J30" s="33"/>
      <c r="K30" s="33"/>
      <c r="L30" s="33"/>
      <c r="M30" s="33"/>
      <c r="N30" s="294"/>
      <c r="O30" s="294"/>
      <c r="P30" s="41"/>
      <c r="Q30" s="41"/>
      <c r="R30" s="41" t="s">
        <v>258</v>
      </c>
      <c r="S30" s="41" t="s">
        <v>258</v>
      </c>
      <c r="T30" s="41" t="s">
        <v>258</v>
      </c>
      <c r="U30" s="294" t="s">
        <v>258</v>
      </c>
      <c r="V30" s="294" t="s">
        <v>258</v>
      </c>
      <c r="W30" s="41"/>
      <c r="X30" s="41"/>
      <c r="Y30" s="41"/>
      <c r="Z30" s="41"/>
      <c r="AA30" s="41"/>
      <c r="AB30" s="294"/>
      <c r="AC30" s="295"/>
      <c r="AD30" s="359"/>
      <c r="AE30" s="359"/>
      <c r="AF30" s="359"/>
      <c r="AG30" s="359"/>
      <c r="AH30" s="286" t="s">
        <v>260</v>
      </c>
      <c r="AI30" s="41"/>
      <c r="AJ30" s="36"/>
      <c r="AK30" s="287"/>
      <c r="AL30" s="359"/>
      <c r="AM30" s="35" t="s">
        <v>25</v>
      </c>
      <c r="AN30" s="36" t="s">
        <v>21</v>
      </c>
      <c r="AO30" s="36">
        <v>0</v>
      </c>
      <c r="AP30" s="37">
        <f t="shared" si="0"/>
        <v>0</v>
      </c>
      <c r="AQ30" s="37">
        <v>0</v>
      </c>
      <c r="AR30" s="38">
        <f t="shared" si="1"/>
        <v>0</v>
      </c>
      <c r="AS30" s="359"/>
    </row>
    <row r="31" spans="1:45">
      <c r="A31" s="293" t="s">
        <v>43</v>
      </c>
      <c r="B31" s="33"/>
      <c r="C31" s="33"/>
      <c r="D31" s="33"/>
      <c r="E31" s="33"/>
      <c r="F31" s="33"/>
      <c r="G31" s="294"/>
      <c r="H31" s="294"/>
      <c r="I31" s="33"/>
      <c r="J31" s="33"/>
      <c r="K31" s="33"/>
      <c r="L31" s="33"/>
      <c r="M31" s="33"/>
      <c r="N31" s="294"/>
      <c r="O31" s="294"/>
      <c r="P31" s="41"/>
      <c r="Q31" s="41"/>
      <c r="R31" s="41"/>
      <c r="S31" s="41"/>
      <c r="T31" s="41"/>
      <c r="U31" s="294"/>
      <c r="V31" s="294" t="s">
        <v>55</v>
      </c>
      <c r="W31" s="41" t="s">
        <v>55</v>
      </c>
      <c r="X31" s="41" t="s">
        <v>55</v>
      </c>
      <c r="Y31" s="41" t="s">
        <v>55</v>
      </c>
      <c r="Z31" s="41" t="s">
        <v>55</v>
      </c>
      <c r="AA31" s="41" t="s">
        <v>55</v>
      </c>
      <c r="AB31" s="294" t="s">
        <v>55</v>
      </c>
      <c r="AC31" s="295" t="s">
        <v>55</v>
      </c>
      <c r="AD31" s="359"/>
      <c r="AE31" s="359"/>
      <c r="AF31" s="359"/>
      <c r="AG31" s="359"/>
      <c r="AH31" s="48" t="s">
        <v>261</v>
      </c>
      <c r="AI31" s="30"/>
      <c r="AJ31" s="44"/>
      <c r="AK31" s="45"/>
      <c r="AL31" s="359"/>
      <c r="AM31" s="35" t="s">
        <v>50</v>
      </c>
      <c r="AN31" s="36" t="s">
        <v>51</v>
      </c>
      <c r="AO31" s="36">
        <v>0</v>
      </c>
      <c r="AP31" s="37">
        <f t="shared" si="0"/>
        <v>0</v>
      </c>
      <c r="AQ31" s="37">
        <v>0</v>
      </c>
      <c r="AR31" s="38">
        <f t="shared" si="1"/>
        <v>0</v>
      </c>
      <c r="AS31" s="359"/>
    </row>
    <row r="32" spans="1:45">
      <c r="A32" s="293" t="s">
        <v>21</v>
      </c>
      <c r="B32" s="41"/>
      <c r="C32" s="41"/>
      <c r="D32" s="41"/>
      <c r="E32" s="41"/>
      <c r="F32" s="41"/>
      <c r="G32" s="294"/>
      <c r="H32" s="294"/>
      <c r="I32" s="33"/>
      <c r="J32" s="33"/>
      <c r="K32" s="33"/>
      <c r="L32" s="33"/>
      <c r="M32" s="33"/>
      <c r="N32" s="294"/>
      <c r="O32" s="294"/>
      <c r="P32" s="41"/>
      <c r="Q32" s="41"/>
      <c r="R32" s="41" t="s">
        <v>258</v>
      </c>
      <c r="S32" s="41" t="s">
        <v>258</v>
      </c>
      <c r="T32" s="41" t="s">
        <v>258</v>
      </c>
      <c r="U32" s="294" t="s">
        <v>258</v>
      </c>
      <c r="V32" s="294" t="s">
        <v>258</v>
      </c>
      <c r="W32" s="41"/>
      <c r="X32" s="41"/>
      <c r="Y32" s="41"/>
      <c r="Z32" s="41"/>
      <c r="AA32" s="41"/>
      <c r="AB32" s="294"/>
      <c r="AC32" s="295"/>
      <c r="AD32" s="359"/>
      <c r="AE32" s="359"/>
      <c r="AF32" s="359"/>
      <c r="AG32" s="359"/>
      <c r="AH32" s="286" t="s">
        <v>262</v>
      </c>
      <c r="AI32" s="41"/>
      <c r="AJ32" s="36"/>
      <c r="AK32" s="287"/>
      <c r="AL32" s="359"/>
      <c r="AM32" s="35" t="s">
        <v>27</v>
      </c>
      <c r="AN32" s="36" t="s">
        <v>49</v>
      </c>
      <c r="AO32" s="36">
        <v>0</v>
      </c>
      <c r="AP32" s="37">
        <f t="shared" si="0"/>
        <v>0</v>
      </c>
      <c r="AQ32" s="37">
        <v>0</v>
      </c>
      <c r="AR32" s="38">
        <f t="shared" si="1"/>
        <v>0</v>
      </c>
      <c r="AS32" s="359"/>
    </row>
    <row r="33" spans="1:45" ht="16" thickBot="1">
      <c r="A33" s="293" t="s">
        <v>60</v>
      </c>
      <c r="B33" s="41"/>
      <c r="C33" s="41"/>
      <c r="D33" s="41"/>
      <c r="E33" s="41"/>
      <c r="F33" s="41"/>
      <c r="G33" s="290"/>
      <c r="H33" s="290"/>
      <c r="I33" s="33"/>
      <c r="J33" s="33"/>
      <c r="K33" s="33"/>
      <c r="L33" s="33"/>
      <c r="M33" s="33"/>
      <c r="N33" s="290"/>
      <c r="O33" s="290"/>
      <c r="P33" s="41"/>
      <c r="Q33" s="41"/>
      <c r="R33" s="41"/>
      <c r="S33" s="41"/>
      <c r="T33" s="41"/>
      <c r="U33" s="290"/>
      <c r="V33" s="290"/>
      <c r="W33" s="41"/>
      <c r="X33" s="41"/>
      <c r="Y33" s="41"/>
      <c r="Z33" s="41"/>
      <c r="AA33" s="41"/>
      <c r="AB33" s="290"/>
      <c r="AC33" s="291"/>
      <c r="AD33" s="359"/>
      <c r="AE33" s="359"/>
      <c r="AF33" s="359"/>
      <c r="AG33" s="359"/>
      <c r="AH33" s="296" t="s">
        <v>263</v>
      </c>
      <c r="AI33" s="122"/>
      <c r="AJ33" s="50"/>
      <c r="AK33" s="54"/>
      <c r="AL33" s="359"/>
      <c r="AM33" s="35" t="s">
        <v>26</v>
      </c>
      <c r="AN33" s="36" t="s">
        <v>54</v>
      </c>
      <c r="AO33" s="36">
        <v>0</v>
      </c>
      <c r="AP33" s="37">
        <f t="shared" si="0"/>
        <v>0</v>
      </c>
      <c r="AQ33" s="37">
        <v>0</v>
      </c>
      <c r="AR33" s="38">
        <f t="shared" si="1"/>
        <v>0</v>
      </c>
      <c r="AS33" s="359"/>
    </row>
    <row r="34" spans="1:45" ht="17" thickTop="1" thickBot="1">
      <c r="A34" s="293" t="s">
        <v>49</v>
      </c>
      <c r="B34" s="41"/>
      <c r="C34" s="41"/>
      <c r="D34" s="41"/>
      <c r="E34" s="41"/>
      <c r="F34" s="41"/>
      <c r="G34" s="290"/>
      <c r="H34" s="290"/>
      <c r="I34" s="33"/>
      <c r="J34" s="33"/>
      <c r="K34" s="33"/>
      <c r="L34" s="33"/>
      <c r="M34" s="33"/>
      <c r="N34" s="290"/>
      <c r="O34" s="290"/>
      <c r="P34" s="41"/>
      <c r="Q34" s="41"/>
      <c r="R34" s="41"/>
      <c r="S34" s="41"/>
      <c r="T34" s="41"/>
      <c r="U34" s="290"/>
      <c r="V34" s="290"/>
      <c r="W34" s="41"/>
      <c r="X34" s="41"/>
      <c r="Y34" s="41"/>
      <c r="Z34" s="41"/>
      <c r="AA34" s="41"/>
      <c r="AB34" s="290"/>
      <c r="AC34" s="291"/>
      <c r="AD34" s="359"/>
      <c r="AE34" s="359"/>
      <c r="AF34" s="359"/>
      <c r="AG34" s="359"/>
      <c r="AH34" s="359"/>
      <c r="AI34" s="359"/>
      <c r="AJ34" s="359"/>
      <c r="AK34" s="359"/>
      <c r="AL34" s="359"/>
      <c r="AM34" s="69" t="s">
        <v>16</v>
      </c>
      <c r="AN34" s="70" t="s">
        <v>48</v>
      </c>
      <c r="AO34" s="70">
        <v>0</v>
      </c>
      <c r="AP34" s="70">
        <f t="shared" si="0"/>
        <v>0</v>
      </c>
      <c r="AQ34" s="71">
        <v>0</v>
      </c>
      <c r="AR34" s="72">
        <f t="shared" si="1"/>
        <v>0</v>
      </c>
      <c r="AS34" s="359"/>
    </row>
    <row r="35" spans="1:45" ht="16" thickTop="1">
      <c r="A35" s="293" t="s">
        <v>48</v>
      </c>
      <c r="B35" s="41"/>
      <c r="C35" s="41"/>
      <c r="D35" s="41"/>
      <c r="E35" s="41"/>
      <c r="F35" s="41"/>
      <c r="G35" s="290"/>
      <c r="H35" s="290"/>
      <c r="I35" s="33"/>
      <c r="J35" s="33"/>
      <c r="K35" s="33"/>
      <c r="L35" s="33"/>
      <c r="M35" s="33"/>
      <c r="N35" s="290"/>
      <c r="O35" s="290"/>
      <c r="P35" s="41"/>
      <c r="Q35" s="41"/>
      <c r="R35" s="41"/>
      <c r="S35" s="41"/>
      <c r="T35" s="41"/>
      <c r="U35" s="290"/>
      <c r="V35" s="290"/>
      <c r="W35" s="41"/>
      <c r="X35" s="41"/>
      <c r="Y35" s="41"/>
      <c r="Z35" s="41"/>
      <c r="AA35" s="41"/>
      <c r="AB35" s="290"/>
      <c r="AC35" s="291"/>
      <c r="AD35" s="359"/>
      <c r="AE35" s="359"/>
      <c r="AF35" s="359"/>
      <c r="AG35" s="359"/>
      <c r="AH35" s="359"/>
      <c r="AI35" s="359"/>
      <c r="AJ35" s="359"/>
      <c r="AK35" s="359"/>
      <c r="AL35" s="359"/>
      <c r="AM35" s="359"/>
      <c r="AN35" s="359"/>
      <c r="AO35" s="359"/>
      <c r="AP35" s="359"/>
      <c r="AQ35" s="359"/>
      <c r="AR35" s="359"/>
      <c r="AS35" s="359"/>
    </row>
    <row r="36" spans="1:45">
      <c r="A36" s="297" t="s">
        <v>54</v>
      </c>
      <c r="B36" s="41"/>
      <c r="C36" s="41"/>
      <c r="D36" s="41"/>
      <c r="E36" s="41"/>
      <c r="F36" s="41"/>
      <c r="G36" s="290"/>
      <c r="H36" s="290"/>
      <c r="I36" s="33"/>
      <c r="J36" s="33"/>
      <c r="K36" s="33"/>
      <c r="L36" s="33"/>
      <c r="M36" s="33"/>
      <c r="N36" s="290" t="s">
        <v>258</v>
      </c>
      <c r="O36" s="290" t="s">
        <v>258</v>
      </c>
      <c r="P36" s="41" t="s">
        <v>258</v>
      </c>
      <c r="Q36" s="41" t="s">
        <v>258</v>
      </c>
      <c r="R36" s="41" t="s">
        <v>258</v>
      </c>
      <c r="S36" s="41" t="s">
        <v>258</v>
      </c>
      <c r="T36" s="41" t="s">
        <v>258</v>
      </c>
      <c r="U36" s="290" t="s">
        <v>258</v>
      </c>
      <c r="V36" s="290" t="s">
        <v>258</v>
      </c>
      <c r="W36" s="41"/>
      <c r="X36" s="41"/>
      <c r="Y36" s="41"/>
      <c r="Z36" s="41" t="s">
        <v>55</v>
      </c>
      <c r="AA36" s="41"/>
      <c r="AB36" s="290"/>
      <c r="AC36" s="291"/>
      <c r="AD36" s="359"/>
      <c r="AE36" s="359"/>
      <c r="AF36" s="359"/>
      <c r="AG36" s="359"/>
      <c r="AH36" s="359"/>
      <c r="AI36" s="359"/>
      <c r="AJ36" s="359"/>
      <c r="AK36" s="359"/>
      <c r="AL36" s="359"/>
      <c r="AM36" s="359"/>
      <c r="AN36" s="359"/>
      <c r="AO36" s="359"/>
      <c r="AP36" s="359"/>
      <c r="AQ36" s="359"/>
      <c r="AR36" s="359"/>
      <c r="AS36" s="359"/>
    </row>
    <row r="37" spans="1:45" ht="16" thickBot="1">
      <c r="A37" s="302" t="s">
        <v>252</v>
      </c>
      <c r="B37" s="216"/>
      <c r="C37" s="216"/>
      <c r="D37" s="216"/>
      <c r="E37" s="216"/>
      <c r="F37" s="216"/>
      <c r="G37" s="304"/>
      <c r="H37" s="304"/>
      <c r="I37" s="216"/>
      <c r="J37" s="216"/>
      <c r="K37" s="216"/>
      <c r="L37" s="216"/>
      <c r="M37" s="216"/>
      <c r="N37" s="304"/>
      <c r="O37" s="304"/>
      <c r="P37" s="216"/>
      <c r="Q37" s="216"/>
      <c r="R37" s="216"/>
      <c r="S37" s="216"/>
      <c r="T37" s="216"/>
      <c r="U37" s="304"/>
      <c r="V37" s="304"/>
      <c r="W37" s="216"/>
      <c r="X37" s="216"/>
      <c r="Y37" s="216"/>
      <c r="Z37" s="216"/>
      <c r="AA37" s="216"/>
      <c r="AB37" s="304"/>
      <c r="AC37" s="305"/>
      <c r="AD37" s="359"/>
      <c r="AE37" s="359"/>
      <c r="AF37" s="359"/>
      <c r="AG37" s="359"/>
      <c r="AH37" s="359"/>
      <c r="AI37" s="359"/>
      <c r="AJ37" s="359"/>
      <c r="AK37" s="359"/>
      <c r="AL37" s="359"/>
      <c r="AM37" s="359"/>
      <c r="AN37" s="359"/>
      <c r="AO37" s="359"/>
      <c r="AP37" s="359"/>
      <c r="AQ37" s="359"/>
      <c r="AR37" s="359"/>
      <c r="AS37" s="359"/>
    </row>
    <row r="38" spans="1:45" ht="16" thickTop="1">
      <c r="A38" s="359"/>
      <c r="B38" s="359"/>
      <c r="C38" s="359"/>
      <c r="D38" s="359"/>
      <c r="E38" s="359"/>
      <c r="F38" s="359"/>
      <c r="G38" s="359"/>
      <c r="H38" s="359"/>
      <c r="I38" s="359"/>
      <c r="J38" s="359"/>
      <c r="K38" s="359"/>
      <c r="L38" s="359"/>
      <c r="M38" s="359"/>
      <c r="N38" s="359"/>
      <c r="O38" s="359"/>
      <c r="P38" s="127"/>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row>
    <row r="39" spans="1:45">
      <c r="A39" s="35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row>
    <row r="40" spans="1:45">
      <c r="A40" s="359"/>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row>
    <row r="41" spans="1:45" ht="16" thickBot="1">
      <c r="A41" s="359"/>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row>
    <row r="42" spans="1:45" ht="16" thickTop="1">
      <c r="A42" s="4" t="s">
        <v>264</v>
      </c>
      <c r="B42" s="5"/>
      <c r="C42" s="5"/>
      <c r="D42" s="271"/>
      <c r="E42" s="271"/>
      <c r="F42" s="5"/>
      <c r="G42" s="5"/>
      <c r="H42" s="5"/>
      <c r="I42" s="5"/>
      <c r="J42" s="5"/>
      <c r="K42" s="5"/>
      <c r="L42" s="5"/>
      <c r="M42" s="396" t="s">
        <v>353</v>
      </c>
      <c r="N42" s="5"/>
      <c r="O42" s="5"/>
      <c r="P42" s="5" t="s">
        <v>410</v>
      </c>
      <c r="Q42" s="5"/>
      <c r="R42" s="5"/>
      <c r="S42" s="5"/>
      <c r="T42" s="5"/>
      <c r="U42" s="5"/>
      <c r="V42" s="5"/>
      <c r="W42" s="5"/>
      <c r="X42" s="5"/>
      <c r="Y42" s="5"/>
      <c r="Z42" s="5"/>
      <c r="AA42" s="5"/>
      <c r="AB42" s="5"/>
      <c r="AC42" s="5"/>
      <c r="AD42" s="5"/>
      <c r="AE42" s="5"/>
      <c r="AF42" s="390"/>
      <c r="AG42" s="359"/>
      <c r="AH42" s="359"/>
      <c r="AI42" s="359"/>
      <c r="AJ42" s="359"/>
      <c r="AK42" s="359"/>
      <c r="AL42" s="359"/>
      <c r="AM42" s="359"/>
      <c r="AN42" s="359"/>
      <c r="AO42" s="359"/>
      <c r="AP42" s="359"/>
      <c r="AQ42" s="359"/>
      <c r="AR42" s="359"/>
      <c r="AS42" s="359"/>
    </row>
    <row r="43" spans="1:45" ht="16" thickBot="1">
      <c r="A43" s="12"/>
      <c r="B43" s="87">
        <v>1</v>
      </c>
      <c r="C43" s="87">
        <v>2</v>
      </c>
      <c r="D43" s="87">
        <v>3</v>
      </c>
      <c r="E43" s="87">
        <v>4</v>
      </c>
      <c r="F43" s="273">
        <v>5</v>
      </c>
      <c r="G43" s="86">
        <v>6</v>
      </c>
      <c r="H43" s="86">
        <v>7</v>
      </c>
      <c r="I43" s="87">
        <v>8</v>
      </c>
      <c r="J43" s="87">
        <v>9</v>
      </c>
      <c r="K43" s="87">
        <v>10</v>
      </c>
      <c r="L43" s="87">
        <v>11</v>
      </c>
      <c r="M43" s="87">
        <v>12</v>
      </c>
      <c r="N43" s="86">
        <v>13</v>
      </c>
      <c r="O43" s="86">
        <v>14</v>
      </c>
      <c r="P43" s="87">
        <v>15</v>
      </c>
      <c r="Q43" s="87">
        <v>16</v>
      </c>
      <c r="R43" s="87">
        <v>17</v>
      </c>
      <c r="S43" s="87">
        <v>18</v>
      </c>
      <c r="T43" s="87">
        <v>19</v>
      </c>
      <c r="U43" s="86">
        <v>20</v>
      </c>
      <c r="V43" s="86">
        <v>21</v>
      </c>
      <c r="W43" s="87">
        <v>22</v>
      </c>
      <c r="X43" s="87">
        <v>23</v>
      </c>
      <c r="Y43" s="87">
        <v>24</v>
      </c>
      <c r="Z43" s="87">
        <v>25</v>
      </c>
      <c r="AA43" s="87">
        <v>26</v>
      </c>
      <c r="AB43" s="86">
        <v>27</v>
      </c>
      <c r="AC43" s="86">
        <v>28</v>
      </c>
      <c r="AD43" s="87">
        <v>29</v>
      </c>
      <c r="AE43" s="87">
        <v>30</v>
      </c>
      <c r="AF43" s="391">
        <v>31</v>
      </c>
      <c r="AG43" s="359"/>
      <c r="AH43" s="359"/>
      <c r="AI43" s="359"/>
      <c r="AJ43" s="359"/>
      <c r="AK43" s="359"/>
      <c r="AL43" s="359"/>
      <c r="AM43" s="359"/>
      <c r="AN43" s="359"/>
      <c r="AO43" s="359"/>
      <c r="AP43" s="359"/>
      <c r="AQ43" s="359"/>
      <c r="AR43" s="359"/>
      <c r="AS43" s="359"/>
    </row>
    <row r="44" spans="1:45" ht="17" thickTop="1" thickBot="1">
      <c r="A44" s="280" t="s">
        <v>11</v>
      </c>
      <c r="B44" s="102" t="s">
        <v>26</v>
      </c>
      <c r="C44" s="102" t="s">
        <v>26</v>
      </c>
      <c r="D44" s="102" t="s">
        <v>26</v>
      </c>
      <c r="E44" s="102" t="s">
        <v>26</v>
      </c>
      <c r="F44" s="102" t="s">
        <v>26</v>
      </c>
      <c r="G44" s="68" t="s">
        <v>17</v>
      </c>
      <c r="H44" s="68" t="s">
        <v>17</v>
      </c>
      <c r="I44" s="102" t="s">
        <v>73</v>
      </c>
      <c r="J44" s="102" t="s">
        <v>73</v>
      </c>
      <c r="K44" s="102" t="s">
        <v>73</v>
      </c>
      <c r="L44" s="102" t="s">
        <v>73</v>
      </c>
      <c r="M44" s="102" t="s">
        <v>73</v>
      </c>
      <c r="N44" s="68" t="s">
        <v>114</v>
      </c>
      <c r="O44" s="68" t="s">
        <v>114</v>
      </c>
      <c r="P44" s="384" t="s">
        <v>12</v>
      </c>
      <c r="Q44" s="384" t="s">
        <v>12</v>
      </c>
      <c r="R44" s="384" t="s">
        <v>12</v>
      </c>
      <c r="S44" s="384" t="s">
        <v>12</v>
      </c>
      <c r="T44" s="384" t="s">
        <v>12</v>
      </c>
      <c r="U44" s="68" t="s">
        <v>13</v>
      </c>
      <c r="V44" s="68" t="s">
        <v>13</v>
      </c>
      <c r="W44" s="102" t="s">
        <v>14</v>
      </c>
      <c r="X44" s="102" t="s">
        <v>14</v>
      </c>
      <c r="Y44" s="102" t="s">
        <v>14</v>
      </c>
      <c r="Z44" s="102" t="s">
        <v>14</v>
      </c>
      <c r="AA44" s="102" t="s">
        <v>14</v>
      </c>
      <c r="AB44" s="68" t="s">
        <v>18</v>
      </c>
      <c r="AC44" s="68" t="s">
        <v>18</v>
      </c>
      <c r="AD44" s="102" t="s">
        <v>28</v>
      </c>
      <c r="AE44" s="102" t="s">
        <v>28</v>
      </c>
      <c r="AF44" s="310" t="s">
        <v>28</v>
      </c>
      <c r="AG44" s="359"/>
      <c r="AH44" s="359"/>
      <c r="AI44" s="359"/>
      <c r="AJ44" s="359"/>
      <c r="AK44" s="359"/>
      <c r="AL44" s="359"/>
      <c r="AM44" s="359"/>
      <c r="AN44" s="359"/>
      <c r="AO44" s="359"/>
      <c r="AP44" s="359"/>
      <c r="AQ44" s="359"/>
      <c r="AR44" s="359"/>
      <c r="AS44" s="359"/>
    </row>
    <row r="45" spans="1:45" ht="17" thickTop="1" thickBot="1">
      <c r="A45" s="35" t="s">
        <v>24</v>
      </c>
      <c r="B45" s="36" t="s">
        <v>14</v>
      </c>
      <c r="C45" s="36" t="s">
        <v>14</v>
      </c>
      <c r="D45" s="36" t="s">
        <v>14</v>
      </c>
      <c r="E45" s="36" t="s">
        <v>14</v>
      </c>
      <c r="F45" s="36" t="s">
        <v>14</v>
      </c>
      <c r="G45" s="68"/>
      <c r="H45" s="68"/>
      <c r="I45" s="41" t="s">
        <v>16</v>
      </c>
      <c r="J45" s="36" t="s">
        <v>16</v>
      </c>
      <c r="K45" s="36" t="s">
        <v>16</v>
      </c>
      <c r="L45" s="41" t="s">
        <v>16</v>
      </c>
      <c r="M45" s="36" t="s">
        <v>16</v>
      </c>
      <c r="N45" s="68"/>
      <c r="O45" s="68"/>
      <c r="P45" s="36" t="s">
        <v>28</v>
      </c>
      <c r="Q45" s="36" t="s">
        <v>28</v>
      </c>
      <c r="R45" s="36" t="s">
        <v>28</v>
      </c>
      <c r="S45" s="36" t="s">
        <v>28</v>
      </c>
      <c r="T45" s="36" t="s">
        <v>28</v>
      </c>
      <c r="U45" s="68"/>
      <c r="V45" s="68"/>
      <c r="W45" s="36" t="s">
        <v>27</v>
      </c>
      <c r="X45" s="36" t="s">
        <v>27</v>
      </c>
      <c r="Y45" s="36" t="s">
        <v>27</v>
      </c>
      <c r="Z45" s="41" t="s">
        <v>27</v>
      </c>
      <c r="AA45" s="36" t="s">
        <v>27</v>
      </c>
      <c r="AB45" s="68"/>
      <c r="AC45" s="68"/>
      <c r="AD45" s="36" t="s">
        <v>73</v>
      </c>
      <c r="AE45" s="36" t="s">
        <v>73</v>
      </c>
      <c r="AF45" s="311" t="s">
        <v>73</v>
      </c>
      <c r="AG45" s="359"/>
      <c r="AH45" s="359"/>
      <c r="AI45" s="359"/>
      <c r="AJ45" s="359"/>
      <c r="AK45" s="359"/>
      <c r="AL45" s="359"/>
      <c r="AM45" s="8"/>
      <c r="AN45" s="9" t="s">
        <v>1</v>
      </c>
      <c r="AO45" s="9"/>
      <c r="AP45" s="10"/>
      <c r="AQ45" s="10"/>
      <c r="AR45" s="11"/>
      <c r="AS45" s="359"/>
    </row>
    <row r="46" spans="1:45" ht="19" customHeight="1" thickTop="1">
      <c r="A46" s="35" t="s">
        <v>31</v>
      </c>
      <c r="B46" s="46" t="s">
        <v>33</v>
      </c>
      <c r="C46" s="41"/>
      <c r="D46" s="41"/>
      <c r="E46" s="41"/>
      <c r="F46" s="41"/>
      <c r="G46" s="68"/>
      <c r="H46" s="68"/>
      <c r="I46" s="41" t="s">
        <v>32</v>
      </c>
      <c r="J46" s="41" t="s">
        <v>32</v>
      </c>
      <c r="K46" s="41" t="s">
        <v>32</v>
      </c>
      <c r="L46" s="41" t="s">
        <v>32</v>
      </c>
      <c r="M46" s="41" t="s">
        <v>32</v>
      </c>
      <c r="N46" s="68"/>
      <c r="O46" s="68"/>
      <c r="P46" s="46" t="s">
        <v>33</v>
      </c>
      <c r="Q46" s="41"/>
      <c r="R46" s="41"/>
      <c r="S46" s="36"/>
      <c r="T46" s="41"/>
      <c r="U46" s="68"/>
      <c r="V46" s="68"/>
      <c r="W46" s="36" t="s">
        <v>73</v>
      </c>
      <c r="X46" s="36" t="s">
        <v>73</v>
      </c>
      <c r="Y46" s="36" t="s">
        <v>73</v>
      </c>
      <c r="Z46" s="36" t="s">
        <v>73</v>
      </c>
      <c r="AA46" s="36" t="s">
        <v>73</v>
      </c>
      <c r="AB46" s="68"/>
      <c r="AC46" s="68"/>
      <c r="AD46" s="46" t="s">
        <v>33</v>
      </c>
      <c r="AE46" s="41"/>
      <c r="AF46" s="97"/>
      <c r="AG46" s="359"/>
      <c r="AH46" s="312" t="s">
        <v>265</v>
      </c>
      <c r="AI46" s="308" t="s">
        <v>3</v>
      </c>
      <c r="AJ46" s="308" t="s">
        <v>4</v>
      </c>
      <c r="AK46" s="309" t="s">
        <v>5</v>
      </c>
      <c r="AL46" s="359"/>
      <c r="AM46" s="35"/>
      <c r="AN46" s="218" t="s">
        <v>6</v>
      </c>
      <c r="AO46" s="277" t="s">
        <v>7</v>
      </c>
      <c r="AP46" s="278" t="s">
        <v>8</v>
      </c>
      <c r="AQ46" s="278" t="s">
        <v>9</v>
      </c>
      <c r="AR46" s="279" t="s">
        <v>10</v>
      </c>
      <c r="AS46" s="359"/>
    </row>
    <row r="47" spans="1:45" ht="16" thickBot="1">
      <c r="A47" s="69" t="s">
        <v>35</v>
      </c>
      <c r="B47" s="50" t="s">
        <v>36</v>
      </c>
      <c r="C47" s="50"/>
      <c r="D47" s="50" t="s">
        <v>36</v>
      </c>
      <c r="E47" s="50" t="s">
        <v>36</v>
      </c>
      <c r="F47" s="53"/>
      <c r="G47" s="51"/>
      <c r="H47" s="52"/>
      <c r="I47" s="50"/>
      <c r="J47" s="50" t="s">
        <v>36</v>
      </c>
      <c r="K47" s="50" t="s">
        <v>36</v>
      </c>
      <c r="L47" s="50"/>
      <c r="M47" s="50" t="s">
        <v>36</v>
      </c>
      <c r="N47" s="52"/>
      <c r="O47" s="51"/>
      <c r="P47" s="50"/>
      <c r="Q47" s="50" t="s">
        <v>36</v>
      </c>
      <c r="R47" s="50" t="s">
        <v>36</v>
      </c>
      <c r="S47" s="50"/>
      <c r="T47" s="50" t="s">
        <v>36</v>
      </c>
      <c r="U47" s="52"/>
      <c r="V47" s="51"/>
      <c r="W47" s="50"/>
      <c r="X47" s="50" t="s">
        <v>36</v>
      </c>
      <c r="Y47" s="50" t="s">
        <v>36</v>
      </c>
      <c r="Z47" s="50"/>
      <c r="AA47" s="50" t="s">
        <v>36</v>
      </c>
      <c r="AB47" s="52"/>
      <c r="AC47" s="51"/>
      <c r="AD47" s="50" t="s">
        <v>36</v>
      </c>
      <c r="AE47" s="50" t="s">
        <v>36</v>
      </c>
      <c r="AF47" s="54"/>
      <c r="AG47" s="370"/>
      <c r="AH47" s="96" t="s">
        <v>266</v>
      </c>
      <c r="AI47" s="41"/>
      <c r="AJ47" s="36"/>
      <c r="AK47" s="287"/>
      <c r="AL47" s="359"/>
      <c r="AM47" s="35" t="s">
        <v>14</v>
      </c>
      <c r="AN47" s="36" t="s">
        <v>23</v>
      </c>
      <c r="AO47" s="36">
        <v>0</v>
      </c>
      <c r="AP47" s="37">
        <f t="shared" ref="AP47:AP55" si="2">AO47+AP26</f>
        <v>0</v>
      </c>
      <c r="AQ47" s="37">
        <v>0</v>
      </c>
      <c r="AR47" s="38">
        <f t="shared" ref="AR47:AR55" si="3">AQ47+AR26</f>
        <v>0</v>
      </c>
      <c r="AS47" s="359"/>
    </row>
    <row r="48" spans="1:45" ht="16" thickTop="1">
      <c r="A48" s="288" t="s">
        <v>22</v>
      </c>
      <c r="B48" s="60"/>
      <c r="C48" s="60"/>
      <c r="D48" s="60"/>
      <c r="E48" s="60"/>
      <c r="F48" s="60"/>
      <c r="G48" s="290"/>
      <c r="H48" s="290"/>
      <c r="I48" s="60"/>
      <c r="J48" s="60"/>
      <c r="K48" s="60"/>
      <c r="L48" s="60"/>
      <c r="M48" s="60"/>
      <c r="N48" s="290"/>
      <c r="O48" s="290"/>
      <c r="P48" s="60"/>
      <c r="Q48" s="60"/>
      <c r="R48" s="60"/>
      <c r="S48" s="60"/>
      <c r="T48" s="60"/>
      <c r="U48" s="290"/>
      <c r="V48" s="290"/>
      <c r="W48" s="60"/>
      <c r="X48" s="60"/>
      <c r="Y48" s="60"/>
      <c r="Z48" s="60"/>
      <c r="AA48" s="60"/>
      <c r="AB48" s="290" t="s">
        <v>55</v>
      </c>
      <c r="AC48" s="290" t="s">
        <v>55</v>
      </c>
      <c r="AD48" s="60" t="s">
        <v>55</v>
      </c>
      <c r="AE48" s="60" t="s">
        <v>55</v>
      </c>
      <c r="AF48" s="313" t="s">
        <v>55</v>
      </c>
      <c r="AG48" s="359"/>
      <c r="AH48" s="48" t="s">
        <v>267</v>
      </c>
      <c r="AI48" s="30"/>
      <c r="AJ48" s="44"/>
      <c r="AK48" s="45"/>
      <c r="AL48" s="359"/>
      <c r="AM48" s="35" t="s">
        <v>29</v>
      </c>
      <c r="AN48" s="36" t="s">
        <v>30</v>
      </c>
      <c r="AO48" s="36">
        <v>0</v>
      </c>
      <c r="AP48" s="37">
        <f t="shared" si="2"/>
        <v>0</v>
      </c>
      <c r="AQ48" s="37">
        <v>0</v>
      </c>
      <c r="AR48" s="38">
        <f t="shared" si="3"/>
        <v>0</v>
      </c>
      <c r="AS48" s="359"/>
    </row>
    <row r="49" spans="1:45">
      <c r="A49" s="293" t="s">
        <v>46</v>
      </c>
      <c r="B49" s="41"/>
      <c r="C49" s="41"/>
      <c r="D49" s="41"/>
      <c r="E49" s="41"/>
      <c r="F49" s="41"/>
      <c r="G49" s="294"/>
      <c r="H49" s="294"/>
      <c r="I49" s="41"/>
      <c r="J49" s="41"/>
      <c r="K49" s="41"/>
      <c r="L49" s="41"/>
      <c r="M49" s="41"/>
      <c r="N49" s="294"/>
      <c r="O49" s="294"/>
      <c r="P49" s="41"/>
      <c r="Q49" s="41"/>
      <c r="R49" s="41"/>
      <c r="S49" s="41"/>
      <c r="T49" s="41"/>
      <c r="U49" s="294"/>
      <c r="V49" s="294"/>
      <c r="W49" s="41"/>
      <c r="X49" s="41"/>
      <c r="Y49" s="41"/>
      <c r="Z49" s="41"/>
      <c r="AA49" s="41"/>
      <c r="AB49" s="294"/>
      <c r="AC49" s="294"/>
      <c r="AD49" s="41"/>
      <c r="AE49" s="41"/>
      <c r="AF49" s="97"/>
      <c r="AG49" s="359"/>
      <c r="AH49" s="286" t="s">
        <v>268</v>
      </c>
      <c r="AI49" s="36"/>
      <c r="AJ49" s="41"/>
      <c r="AK49" s="97"/>
      <c r="AL49" s="359"/>
      <c r="AM49" s="35" t="s">
        <v>12</v>
      </c>
      <c r="AN49" s="36" t="s">
        <v>20</v>
      </c>
      <c r="AO49" s="36">
        <v>0</v>
      </c>
      <c r="AP49" s="37">
        <f t="shared" si="2"/>
        <v>0</v>
      </c>
      <c r="AQ49" s="37">
        <v>0</v>
      </c>
      <c r="AR49" s="38">
        <f t="shared" si="3"/>
        <v>0</v>
      </c>
      <c r="AS49" s="359"/>
    </row>
    <row r="50" spans="1:45">
      <c r="A50" s="293" t="s">
        <v>20</v>
      </c>
      <c r="B50" s="41"/>
      <c r="C50" s="41"/>
      <c r="D50" s="41"/>
      <c r="E50" s="41"/>
      <c r="F50" s="41"/>
      <c r="G50" s="294"/>
      <c r="H50" s="294"/>
      <c r="I50" s="41"/>
      <c r="J50" s="41"/>
      <c r="K50" s="41"/>
      <c r="L50" s="41"/>
      <c r="M50" s="41"/>
      <c r="N50" s="294"/>
      <c r="O50" s="294"/>
      <c r="P50" s="41"/>
      <c r="Q50" s="41"/>
      <c r="R50" s="41"/>
      <c r="S50" s="41"/>
      <c r="T50" s="41"/>
      <c r="U50" s="294"/>
      <c r="V50" s="294"/>
      <c r="W50" s="41"/>
      <c r="X50" s="41"/>
      <c r="Y50" s="41"/>
      <c r="Z50" s="41"/>
      <c r="AA50" s="41"/>
      <c r="AB50" s="294" t="s">
        <v>52</v>
      </c>
      <c r="AC50" s="294" t="s">
        <v>52</v>
      </c>
      <c r="AD50" s="41" t="s">
        <v>52</v>
      </c>
      <c r="AE50" s="41" t="s">
        <v>52</v>
      </c>
      <c r="AF50" s="97" t="s">
        <v>52</v>
      </c>
      <c r="AG50" s="359"/>
      <c r="AH50" s="48" t="s">
        <v>269</v>
      </c>
      <c r="AI50" s="30"/>
      <c r="AJ50" s="44"/>
      <c r="AK50" s="45"/>
      <c r="AL50" s="359"/>
      <c r="AM50" s="35" t="s">
        <v>28</v>
      </c>
      <c r="AN50" s="36" t="s">
        <v>43</v>
      </c>
      <c r="AO50" s="36">
        <v>0</v>
      </c>
      <c r="AP50" s="37">
        <f t="shared" si="2"/>
        <v>0</v>
      </c>
      <c r="AQ50" s="37">
        <v>0</v>
      </c>
      <c r="AR50" s="38">
        <f t="shared" si="3"/>
        <v>0</v>
      </c>
      <c r="AS50" s="359"/>
    </row>
    <row r="51" spans="1:45">
      <c r="A51" s="293" t="s">
        <v>43</v>
      </c>
      <c r="B51" s="41" t="s">
        <v>55</v>
      </c>
      <c r="C51" s="41" t="s">
        <v>55</v>
      </c>
      <c r="D51" s="41" t="s">
        <v>55</v>
      </c>
      <c r="E51" s="41" t="s">
        <v>55</v>
      </c>
      <c r="F51" s="41" t="s">
        <v>55</v>
      </c>
      <c r="G51" s="294" t="s">
        <v>55</v>
      </c>
      <c r="H51" s="294" t="s">
        <v>55</v>
      </c>
      <c r="I51" s="41"/>
      <c r="J51" s="41"/>
      <c r="K51" s="41"/>
      <c r="L51" s="41"/>
      <c r="M51" s="41"/>
      <c r="N51" s="294" t="s">
        <v>52</v>
      </c>
      <c r="O51" s="294" t="s">
        <v>52</v>
      </c>
      <c r="P51" s="41"/>
      <c r="Q51" s="41"/>
      <c r="R51" s="41"/>
      <c r="S51" s="41"/>
      <c r="T51" s="41"/>
      <c r="U51" s="294"/>
      <c r="V51" s="294"/>
      <c r="W51" s="41" t="s">
        <v>52</v>
      </c>
      <c r="X51" s="41" t="s">
        <v>52</v>
      </c>
      <c r="Y51" s="41" t="s">
        <v>52</v>
      </c>
      <c r="Z51" s="41" t="s">
        <v>52</v>
      </c>
      <c r="AA51" s="41" t="s">
        <v>52</v>
      </c>
      <c r="AB51" s="294" t="s">
        <v>52</v>
      </c>
      <c r="AC51" s="294" t="s">
        <v>52</v>
      </c>
      <c r="AD51" s="41"/>
      <c r="AE51" s="41"/>
      <c r="AF51" s="97"/>
      <c r="AG51" s="359"/>
      <c r="AH51" s="286" t="s">
        <v>270</v>
      </c>
      <c r="AI51" s="36"/>
      <c r="AJ51" s="41"/>
      <c r="AK51" s="38"/>
      <c r="AL51" s="359"/>
      <c r="AM51" s="35" t="s">
        <v>25</v>
      </c>
      <c r="AN51" s="36" t="s">
        <v>21</v>
      </c>
      <c r="AO51" s="36">
        <v>0</v>
      </c>
      <c r="AP51" s="37">
        <f t="shared" si="2"/>
        <v>0</v>
      </c>
      <c r="AQ51" s="37">
        <v>0</v>
      </c>
      <c r="AR51" s="38">
        <f t="shared" si="3"/>
        <v>0</v>
      </c>
      <c r="AS51" s="359"/>
    </row>
    <row r="52" spans="1:45">
      <c r="A52" s="293" t="s">
        <v>21</v>
      </c>
      <c r="B52" s="41"/>
      <c r="C52" s="41"/>
      <c r="D52" s="41"/>
      <c r="E52" s="41"/>
      <c r="F52" s="41"/>
      <c r="G52" s="294"/>
      <c r="H52" s="294"/>
      <c r="I52" s="41"/>
      <c r="J52" s="41"/>
      <c r="K52" s="41"/>
      <c r="L52" s="41"/>
      <c r="M52" s="41"/>
      <c r="N52" s="294"/>
      <c r="O52" s="294"/>
      <c r="P52" s="41"/>
      <c r="Q52" s="41"/>
      <c r="R52" s="41"/>
      <c r="S52" s="41"/>
      <c r="T52" s="41"/>
      <c r="U52" s="294"/>
      <c r="V52" s="294"/>
      <c r="W52" s="41"/>
      <c r="X52" s="41"/>
      <c r="Y52" s="41"/>
      <c r="Z52" s="41"/>
      <c r="AA52" s="41"/>
      <c r="AB52" s="294"/>
      <c r="AC52" s="294"/>
      <c r="AD52" s="41"/>
      <c r="AE52" s="41"/>
      <c r="AF52" s="97"/>
      <c r="AG52" s="359"/>
      <c r="AH52" s="48" t="s">
        <v>271</v>
      </c>
      <c r="AI52" s="30"/>
      <c r="AJ52" s="44"/>
      <c r="AK52" s="45"/>
      <c r="AL52" s="359"/>
      <c r="AM52" s="35" t="s">
        <v>50</v>
      </c>
      <c r="AN52" s="36" t="s">
        <v>51</v>
      </c>
      <c r="AO52" s="36">
        <v>0</v>
      </c>
      <c r="AP52" s="37">
        <f t="shared" si="2"/>
        <v>0</v>
      </c>
      <c r="AQ52" s="37">
        <v>0</v>
      </c>
      <c r="AR52" s="38">
        <f t="shared" si="3"/>
        <v>0</v>
      </c>
      <c r="AS52" s="359"/>
    </row>
    <row r="53" spans="1:45">
      <c r="A53" s="293" t="s">
        <v>60</v>
      </c>
      <c r="B53" s="41"/>
      <c r="C53" s="41"/>
      <c r="D53" s="41"/>
      <c r="E53" s="41"/>
      <c r="F53" s="41"/>
      <c r="G53" s="294"/>
      <c r="H53" s="294"/>
      <c r="I53" s="41"/>
      <c r="J53" s="41"/>
      <c r="K53" s="41"/>
      <c r="L53" s="41"/>
      <c r="M53" s="41" t="s">
        <v>44</v>
      </c>
      <c r="N53" s="294" t="s">
        <v>44</v>
      </c>
      <c r="O53" s="294" t="s">
        <v>44</v>
      </c>
      <c r="P53" s="41" t="s">
        <v>44</v>
      </c>
      <c r="Q53" s="41" t="s">
        <v>44</v>
      </c>
      <c r="R53" s="41" t="s">
        <v>44</v>
      </c>
      <c r="S53" s="41" t="s">
        <v>44</v>
      </c>
      <c r="T53" s="41"/>
      <c r="U53" s="294"/>
      <c r="V53" s="294"/>
      <c r="W53" s="41"/>
      <c r="X53" s="41"/>
      <c r="Y53" s="41"/>
      <c r="Z53" s="41"/>
      <c r="AA53" s="41"/>
      <c r="AB53" s="294"/>
      <c r="AC53" s="294"/>
      <c r="AD53" s="41"/>
      <c r="AE53" s="41"/>
      <c r="AF53" s="97"/>
      <c r="AG53" s="359"/>
      <c r="AH53" s="286" t="s">
        <v>272</v>
      </c>
      <c r="AI53" s="41"/>
      <c r="AJ53" s="36"/>
      <c r="AK53" s="97"/>
      <c r="AL53" s="359"/>
      <c r="AM53" s="35" t="s">
        <v>27</v>
      </c>
      <c r="AN53" s="36" t="s">
        <v>49</v>
      </c>
      <c r="AO53" s="36">
        <v>0</v>
      </c>
      <c r="AP53" s="37">
        <f t="shared" si="2"/>
        <v>0</v>
      </c>
      <c r="AQ53" s="37">
        <v>0</v>
      </c>
      <c r="AR53" s="38">
        <f t="shared" si="3"/>
        <v>0</v>
      </c>
      <c r="AS53" s="359"/>
    </row>
    <row r="54" spans="1:45">
      <c r="A54" s="293" t="s">
        <v>49</v>
      </c>
      <c r="B54" s="41"/>
      <c r="C54" s="41"/>
      <c r="D54" s="41"/>
      <c r="E54" s="41"/>
      <c r="F54" s="41"/>
      <c r="G54" s="294"/>
      <c r="H54" s="294"/>
      <c r="I54" s="41"/>
      <c r="J54" s="41"/>
      <c r="K54" s="41"/>
      <c r="L54" s="41"/>
      <c r="M54" s="41"/>
      <c r="N54" s="294"/>
      <c r="O54" s="294"/>
      <c r="P54" s="41"/>
      <c r="Q54" s="41"/>
      <c r="R54" s="41"/>
      <c r="S54" s="41"/>
      <c r="T54" s="41"/>
      <c r="U54" s="294"/>
      <c r="V54" s="294"/>
      <c r="W54" s="41"/>
      <c r="X54" s="41"/>
      <c r="Y54" s="41"/>
      <c r="Z54" s="41"/>
      <c r="AA54" s="41"/>
      <c r="AB54" s="294"/>
      <c r="AC54" s="294"/>
      <c r="AD54" s="41"/>
      <c r="AE54" s="41"/>
      <c r="AF54" s="97"/>
      <c r="AG54" s="359"/>
      <c r="AH54" s="48" t="s">
        <v>273</v>
      </c>
      <c r="AI54" s="30"/>
      <c r="AJ54" s="44"/>
      <c r="AK54" s="45"/>
      <c r="AL54" s="359"/>
      <c r="AM54" s="35" t="s">
        <v>26</v>
      </c>
      <c r="AN54" s="36" t="s">
        <v>54</v>
      </c>
      <c r="AO54" s="36">
        <v>0</v>
      </c>
      <c r="AP54" s="37">
        <f t="shared" si="2"/>
        <v>0</v>
      </c>
      <c r="AQ54" s="37">
        <v>0</v>
      </c>
      <c r="AR54" s="38">
        <f t="shared" si="3"/>
        <v>0</v>
      </c>
      <c r="AS54" s="359"/>
    </row>
    <row r="55" spans="1:45" ht="16" thickBot="1">
      <c r="A55" s="293" t="s">
        <v>48</v>
      </c>
      <c r="B55" s="41"/>
      <c r="C55" s="41"/>
      <c r="D55" s="41"/>
      <c r="E55" s="41"/>
      <c r="F55" s="41"/>
      <c r="G55" s="294"/>
      <c r="H55" s="294"/>
      <c r="I55" s="41"/>
      <c r="J55" s="41"/>
      <c r="K55" s="41"/>
      <c r="L55" s="41"/>
      <c r="M55" s="41"/>
      <c r="N55" s="294"/>
      <c r="O55" s="294"/>
      <c r="P55" s="41"/>
      <c r="Q55" s="41"/>
      <c r="R55" s="41"/>
      <c r="S55" s="41"/>
      <c r="T55" s="41"/>
      <c r="U55" s="294"/>
      <c r="V55" s="294"/>
      <c r="W55" s="41"/>
      <c r="X55" s="41"/>
      <c r="Y55" s="41"/>
      <c r="Z55" s="41"/>
      <c r="AA55" s="41"/>
      <c r="AB55" s="294"/>
      <c r="AC55" s="294"/>
      <c r="AD55" s="41"/>
      <c r="AE55" s="41"/>
      <c r="AF55" s="97"/>
      <c r="AG55" s="359"/>
      <c r="AH55" s="314" t="s">
        <v>274</v>
      </c>
      <c r="AI55" s="70"/>
      <c r="AJ55" s="216"/>
      <c r="AK55" s="315"/>
      <c r="AL55" s="359"/>
      <c r="AM55" s="69" t="s">
        <v>16</v>
      </c>
      <c r="AN55" s="70" t="s">
        <v>48</v>
      </c>
      <c r="AO55" s="70">
        <v>0</v>
      </c>
      <c r="AP55" s="70">
        <f t="shared" si="2"/>
        <v>0</v>
      </c>
      <c r="AQ55" s="71">
        <v>0</v>
      </c>
      <c r="AR55" s="72">
        <f t="shared" si="3"/>
        <v>0</v>
      </c>
      <c r="AS55" s="359"/>
    </row>
    <row r="56" spans="1:45" ht="16" thickTop="1">
      <c r="A56" s="297" t="s">
        <v>54</v>
      </c>
      <c r="B56" s="41"/>
      <c r="C56" s="41"/>
      <c r="D56" s="41"/>
      <c r="E56" s="41"/>
      <c r="F56" s="41"/>
      <c r="G56" s="294"/>
      <c r="H56" s="294"/>
      <c r="I56" s="41"/>
      <c r="J56" s="41"/>
      <c r="K56" s="41"/>
      <c r="L56" s="41"/>
      <c r="M56" s="41"/>
      <c r="N56" s="294"/>
      <c r="O56" s="294"/>
      <c r="P56" s="41" t="s">
        <v>52</v>
      </c>
      <c r="Q56" s="41" t="s">
        <v>52</v>
      </c>
      <c r="R56" s="41" t="s">
        <v>52</v>
      </c>
      <c r="S56" s="41" t="s">
        <v>52</v>
      </c>
      <c r="T56" s="41" t="s">
        <v>52</v>
      </c>
      <c r="U56" s="294"/>
      <c r="V56" s="294"/>
      <c r="W56" s="41" t="s">
        <v>44</v>
      </c>
      <c r="X56" s="41" t="s">
        <v>44</v>
      </c>
      <c r="Y56" s="41" t="s">
        <v>44</v>
      </c>
      <c r="Z56" s="41" t="s">
        <v>44</v>
      </c>
      <c r="AA56" s="41" t="s">
        <v>44</v>
      </c>
      <c r="AB56" s="294" t="s">
        <v>55</v>
      </c>
      <c r="AC56" s="294" t="s">
        <v>55</v>
      </c>
      <c r="AD56" s="41" t="s">
        <v>55</v>
      </c>
      <c r="AE56" s="41" t="s">
        <v>55</v>
      </c>
      <c r="AF56" s="38" t="s">
        <v>55</v>
      </c>
      <c r="AG56" s="359"/>
      <c r="AH56" s="316"/>
      <c r="AI56" s="359"/>
      <c r="AJ56" s="317"/>
      <c r="AK56" s="318"/>
      <c r="AL56" s="359"/>
      <c r="AM56" s="319"/>
      <c r="AN56" s="320"/>
      <c r="AO56" s="320"/>
      <c r="AP56" s="321"/>
      <c r="AQ56" s="321"/>
      <c r="AR56" s="321"/>
      <c r="AS56" s="359"/>
    </row>
    <row r="57" spans="1:45" ht="16" thickBot="1">
      <c r="A57" s="387" t="s">
        <v>252</v>
      </c>
      <c r="B57" s="216"/>
      <c r="C57" s="216"/>
      <c r="D57" s="216"/>
      <c r="E57" s="216"/>
      <c r="F57" s="216"/>
      <c r="G57" s="304"/>
      <c r="H57" s="304"/>
      <c r="I57" s="216"/>
      <c r="J57" s="216"/>
      <c r="K57" s="216"/>
      <c r="L57" s="216"/>
      <c r="M57" s="216"/>
      <c r="N57" s="304"/>
      <c r="O57" s="304"/>
      <c r="P57" s="216"/>
      <c r="Q57" s="216"/>
      <c r="R57" s="216"/>
      <c r="S57" s="216"/>
      <c r="T57" s="216"/>
      <c r="U57" s="304"/>
      <c r="V57" s="304"/>
      <c r="W57" s="216"/>
      <c r="X57" s="216"/>
      <c r="Y57" s="216"/>
      <c r="Z57" s="216"/>
      <c r="AA57" s="216"/>
      <c r="AB57" s="304"/>
      <c r="AC57" s="304"/>
      <c r="AD57" s="216"/>
      <c r="AE57" s="216"/>
      <c r="AF57" s="72"/>
      <c r="AG57" s="359"/>
      <c r="AH57" s="316"/>
      <c r="AI57" s="359"/>
      <c r="AJ57" s="317"/>
      <c r="AK57" s="318"/>
      <c r="AL57" s="359"/>
      <c r="AM57" s="319"/>
      <c r="AN57" s="320"/>
      <c r="AO57" s="320"/>
      <c r="AP57" s="321"/>
      <c r="AQ57" s="321"/>
      <c r="AR57" s="321"/>
      <c r="AS57" s="359"/>
    </row>
    <row r="58" spans="1:45" ht="16" thickTop="1">
      <c r="A58" s="341"/>
      <c r="B58" s="2"/>
      <c r="C58" s="2"/>
      <c r="D58" s="2"/>
      <c r="E58" s="2"/>
      <c r="F58" s="2"/>
      <c r="G58" s="2"/>
      <c r="H58" s="2"/>
      <c r="I58" s="2"/>
      <c r="J58" s="2"/>
      <c r="K58" s="2"/>
      <c r="L58" s="2"/>
      <c r="M58" s="2"/>
      <c r="N58" s="2"/>
      <c r="O58" s="2"/>
      <c r="P58" s="369"/>
      <c r="Q58" s="2"/>
      <c r="R58" s="2"/>
      <c r="S58" s="2"/>
      <c r="T58" s="2"/>
      <c r="U58" s="2"/>
      <c r="V58" s="2"/>
      <c r="W58" s="2"/>
      <c r="X58" s="2"/>
      <c r="Y58" s="2"/>
      <c r="Z58" s="2"/>
      <c r="AA58" s="2"/>
      <c r="AB58" s="2"/>
      <c r="AC58" s="2"/>
      <c r="AD58" s="2"/>
      <c r="AE58" s="2"/>
      <c r="AF58" s="359"/>
      <c r="AG58" s="359"/>
      <c r="AH58" s="316"/>
      <c r="AI58" s="359"/>
      <c r="AJ58" s="317"/>
      <c r="AK58" s="318"/>
      <c r="AL58" s="359"/>
      <c r="AM58" s="319"/>
      <c r="AN58" s="320"/>
      <c r="AO58" s="320"/>
      <c r="AP58" s="321"/>
      <c r="AQ58" s="321"/>
      <c r="AR58" s="321"/>
      <c r="AS58" s="359"/>
    </row>
    <row r="59" spans="1:45">
      <c r="A59" s="34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359"/>
      <c r="AG59" s="359"/>
      <c r="AH59" s="316"/>
      <c r="AI59" s="359"/>
      <c r="AJ59" s="317"/>
      <c r="AK59" s="318"/>
      <c r="AL59" s="359"/>
      <c r="AM59" s="319"/>
      <c r="AN59" s="320"/>
      <c r="AO59" s="320"/>
      <c r="AP59" s="321"/>
      <c r="AQ59" s="321"/>
      <c r="AR59" s="321"/>
      <c r="AS59" s="359"/>
    </row>
    <row r="60" spans="1:45" ht="16" thickBot="1">
      <c r="A60" s="132" t="s">
        <v>275</v>
      </c>
      <c r="B60" s="359"/>
      <c r="C60" s="359"/>
      <c r="D60" s="359"/>
      <c r="E60" s="359"/>
      <c r="F60" s="359"/>
      <c r="G60" s="359" t="s">
        <v>276</v>
      </c>
      <c r="H60" s="359"/>
      <c r="I60" s="359"/>
      <c r="J60" s="359"/>
      <c r="K60" s="359"/>
      <c r="L60" s="359"/>
      <c r="M60" s="359"/>
      <c r="N60" s="359"/>
      <c r="O60" s="359"/>
      <c r="P60" s="359"/>
      <c r="Q60" s="359"/>
      <c r="R60" s="359"/>
      <c r="S60" s="359"/>
      <c r="T60" s="359"/>
      <c r="U60" s="359"/>
      <c r="V60" s="359"/>
      <c r="W60" s="359"/>
      <c r="X60" s="359"/>
      <c r="Y60" s="359"/>
      <c r="Z60" s="359"/>
      <c r="AA60" s="359"/>
      <c r="AB60" s="359"/>
      <c r="AC60" s="359"/>
      <c r="AD60" s="317"/>
      <c r="AE60" s="317"/>
      <c r="AF60" s="359"/>
      <c r="AG60" s="359"/>
      <c r="AH60" s="316"/>
      <c r="AI60" s="359"/>
      <c r="AJ60" s="317"/>
      <c r="AK60" s="318"/>
      <c r="AL60" s="359"/>
      <c r="AM60" s="319"/>
      <c r="AN60" s="320"/>
      <c r="AO60" s="320"/>
      <c r="AP60" s="321"/>
      <c r="AQ60" s="321"/>
      <c r="AR60" s="321"/>
      <c r="AS60" s="359"/>
    </row>
    <row r="61" spans="1:45" ht="17" thickTop="1" thickBot="1">
      <c r="A61" s="359"/>
      <c r="B61" s="149" t="s">
        <v>103</v>
      </c>
      <c r="C61" s="150"/>
      <c r="D61" s="151" t="s">
        <v>104</v>
      </c>
      <c r="E61" s="152"/>
      <c r="F61" s="150"/>
      <c r="G61" s="151" t="s">
        <v>105</v>
      </c>
      <c r="H61" s="151"/>
      <c r="I61" s="149"/>
      <c r="J61" s="151"/>
      <c r="K61" s="151" t="s">
        <v>106</v>
      </c>
      <c r="L61" s="154"/>
      <c r="M61" s="153"/>
      <c r="N61" s="149"/>
      <c r="O61" s="151" t="s">
        <v>107</v>
      </c>
      <c r="P61" s="154"/>
      <c r="Q61" s="250"/>
      <c r="R61" s="251" t="s">
        <v>108</v>
      </c>
      <c r="S61" s="252"/>
      <c r="T61" s="106"/>
      <c r="U61" s="7"/>
      <c r="V61" s="42"/>
      <c r="W61" s="7"/>
      <c r="X61" s="7"/>
      <c r="Y61" s="42"/>
      <c r="Z61" s="7"/>
      <c r="AA61" s="7"/>
      <c r="AB61" s="42"/>
      <c r="AC61" s="7"/>
      <c r="AD61" s="7"/>
      <c r="AE61" s="7"/>
      <c r="AF61" s="7"/>
      <c r="AG61" s="7"/>
      <c r="AH61" s="359"/>
      <c r="AI61" s="359"/>
      <c r="AJ61" s="359"/>
      <c r="AK61" s="359"/>
      <c r="AL61" s="359"/>
      <c r="AM61" s="102"/>
      <c r="AN61" s="102" t="s">
        <v>62</v>
      </c>
      <c r="AO61" s="102">
        <v>0</v>
      </c>
      <c r="AP61" s="110" t="e">
        <f>AO61+#REF!</f>
        <v>#REF!</v>
      </c>
      <c r="AQ61" s="102"/>
      <c r="AR61" s="102"/>
      <c r="AS61" s="359"/>
    </row>
    <row r="62" spans="1:45" ht="16" thickTop="1">
      <c r="A62" s="359" t="s">
        <v>109</v>
      </c>
      <c r="B62" s="155" t="s">
        <v>32</v>
      </c>
      <c r="C62" s="156"/>
      <c r="D62" s="37">
        <f>COUNTIF(B44:AF46,"BT^")+COUNTIF(B6:AF9,"BT^")+COUNTIF(B24:AF26,"BT^")</f>
        <v>20</v>
      </c>
      <c r="E62" s="157"/>
      <c r="F62" s="158"/>
      <c r="G62" s="210" t="s">
        <v>110</v>
      </c>
      <c r="H62" s="159"/>
      <c r="I62" s="158"/>
      <c r="J62" s="159"/>
      <c r="K62" s="159"/>
      <c r="L62" s="159"/>
      <c r="M62" s="160"/>
      <c r="N62" s="158"/>
      <c r="O62" s="210" t="s">
        <v>110</v>
      </c>
      <c r="P62" s="159"/>
      <c r="Q62" s="221"/>
      <c r="R62" s="36"/>
      <c r="S62" s="222"/>
      <c r="T62" s="42"/>
      <c r="U62" s="42"/>
      <c r="V62" s="42"/>
      <c r="W62" s="42"/>
      <c r="X62" s="42"/>
      <c r="Y62" s="42"/>
      <c r="Z62" s="42"/>
      <c r="AA62" s="7"/>
      <c r="AB62" s="42"/>
      <c r="AC62" s="42"/>
      <c r="AD62" s="42"/>
      <c r="AE62" s="42"/>
      <c r="AF62" s="42"/>
      <c r="AG62" s="42"/>
      <c r="AH62" s="359"/>
      <c r="AI62" s="359"/>
      <c r="AJ62" s="359"/>
      <c r="AK62" s="359"/>
      <c r="AL62" s="359"/>
      <c r="AM62" s="359"/>
      <c r="AN62" s="359"/>
      <c r="AO62" s="359"/>
      <c r="AP62" s="359"/>
      <c r="AQ62" s="359"/>
      <c r="AR62" s="359"/>
      <c r="AS62" s="359"/>
    </row>
    <row r="63" spans="1:45">
      <c r="A63" s="359" t="s">
        <v>111</v>
      </c>
      <c r="B63" s="155" t="s">
        <v>14</v>
      </c>
      <c r="C63" s="156"/>
      <c r="D63" s="37">
        <f>COUNTIF(B44:AF46,"BBT")+COUNTIF(B6:AF9,"BBT")+COUNTIF(B24:AF26,"BBT")+K63</f>
        <v>27</v>
      </c>
      <c r="E63" s="157"/>
      <c r="F63" s="161"/>
      <c r="G63" s="113" t="s">
        <v>112</v>
      </c>
      <c r="H63" s="106"/>
      <c r="I63" s="156"/>
      <c r="J63" s="144"/>
      <c r="K63" s="144">
        <f>COUNTIF(B44:AF46,"BBT!")+COUNTIF(B6:AF9,"BBT!")+COUNTIF(B24:AF26,"BBT!")</f>
        <v>2</v>
      </c>
      <c r="L63" s="144"/>
      <c r="M63" s="157"/>
      <c r="N63" s="161"/>
      <c r="O63" s="113" t="s">
        <v>38</v>
      </c>
      <c r="P63" s="106"/>
      <c r="Q63" s="221"/>
      <c r="R63" s="36">
        <f>COUNTIF(B44:AF47,"BBT$")+COUNTIF(B24:AF27,"BBT$")+COUNTIF(B6:AF10,"BBT$")</f>
        <v>0</v>
      </c>
      <c r="S63" s="222"/>
      <c r="T63" s="42"/>
      <c r="U63" s="42"/>
      <c r="V63" s="42"/>
      <c r="W63" s="42"/>
      <c r="X63" s="42"/>
      <c r="Y63" s="42"/>
      <c r="Z63" s="42"/>
      <c r="AA63" s="7"/>
      <c r="AB63" s="42"/>
      <c r="AC63" s="42"/>
      <c r="AD63" s="42"/>
      <c r="AE63" s="42"/>
      <c r="AF63" s="42"/>
      <c r="AG63" s="42"/>
      <c r="AH63" s="359"/>
      <c r="AI63" s="359"/>
      <c r="AJ63" s="359"/>
      <c r="AK63" s="359"/>
      <c r="AL63" s="359"/>
      <c r="AM63" s="359"/>
      <c r="AN63" s="359"/>
      <c r="AO63" s="359"/>
      <c r="AP63" s="359"/>
      <c r="AQ63" s="359"/>
      <c r="AR63" s="359"/>
      <c r="AS63" s="359"/>
    </row>
    <row r="64" spans="1:45">
      <c r="A64" s="359" t="s">
        <v>46</v>
      </c>
      <c r="B64" s="155" t="s">
        <v>73</v>
      </c>
      <c r="C64" s="162"/>
      <c r="D64" s="37">
        <f>COUNTIF(B44:AF46,"MT")+COUNTIF(B6:AF9,"MT")+COUNTIF(B24:AF26,"MT")+K64</f>
        <v>32</v>
      </c>
      <c r="E64" s="163"/>
      <c r="F64" s="161"/>
      <c r="G64" s="113" t="s">
        <v>68</v>
      </c>
      <c r="H64" s="106"/>
      <c r="I64" s="162"/>
      <c r="J64" s="354"/>
      <c r="K64" s="354">
        <f>COUNTIF(B44:AF46,"MT!")+COUNTIF(B6:AF9,"MT!")+COUNTIF(B24:AF26,"MT!")</f>
        <v>4</v>
      </c>
      <c r="L64" s="354"/>
      <c r="M64" s="163"/>
      <c r="N64" s="161"/>
      <c r="O64" s="113" t="s">
        <v>113</v>
      </c>
      <c r="P64" s="106"/>
      <c r="Q64" s="221"/>
      <c r="R64" s="36">
        <f>COUNTIF(B44:AF47,"MT$")+COUNTIF(B6:AF10,"MT$")+COUNTIF(B24:AF27,"MT$")</f>
        <v>0</v>
      </c>
      <c r="S64" s="222"/>
      <c r="T64" s="42"/>
      <c r="U64" s="42"/>
      <c r="V64" s="42"/>
      <c r="W64" s="42"/>
      <c r="X64" s="42"/>
      <c r="Y64" s="42"/>
      <c r="Z64" s="42"/>
      <c r="AA64" s="7"/>
      <c r="AB64" s="42"/>
      <c r="AC64" s="42"/>
      <c r="AD64" s="42"/>
      <c r="AE64" s="42"/>
      <c r="AF64" s="42"/>
      <c r="AG64" s="42"/>
      <c r="AH64" s="359"/>
      <c r="AI64" s="359"/>
      <c r="AJ64" s="359"/>
      <c r="AK64" s="359"/>
      <c r="AL64" s="359"/>
      <c r="AM64" s="359"/>
      <c r="AN64" s="359"/>
      <c r="AO64" s="359"/>
      <c r="AP64" s="359"/>
      <c r="AQ64" s="359"/>
      <c r="AR64" s="359"/>
      <c r="AS64" s="359"/>
    </row>
    <row r="65" spans="1:45">
      <c r="A65" s="359" t="s">
        <v>20</v>
      </c>
      <c r="B65" s="155" t="s">
        <v>12</v>
      </c>
      <c r="C65" s="162"/>
      <c r="D65" s="37">
        <f>COUNTIF(B44:AF46,"SJ")+COUNTIF(B6:AF9,"SJ")+COUNTIF(B24:AF26,"SJ")+K65</f>
        <v>29</v>
      </c>
      <c r="E65" s="163"/>
      <c r="F65" s="161"/>
      <c r="G65" s="113" t="s">
        <v>13</v>
      </c>
      <c r="H65" s="106"/>
      <c r="I65" s="162"/>
      <c r="J65" s="354"/>
      <c r="K65" s="354">
        <f>COUNTIF(B44:AF46,"SJ!")+COUNTIF(B6:AF9,"SJ!")+COUNTIF(B24:AF26,"SJ!")</f>
        <v>4</v>
      </c>
      <c r="L65" s="354"/>
      <c r="M65" s="163"/>
      <c r="N65" s="161"/>
      <c r="O65" s="113" t="s">
        <v>76</v>
      </c>
      <c r="P65" s="106"/>
      <c r="Q65" s="221"/>
      <c r="R65" s="36">
        <f>COUNTIF(B44:AF47,"SJ")+COUNTIF(B24:AF27,"SJ$")+COUNTIF(B6:AF10,"SJ$")</f>
        <v>5</v>
      </c>
      <c r="S65" s="222"/>
      <c r="T65" s="42"/>
      <c r="U65" s="42"/>
      <c r="V65" s="42"/>
      <c r="W65" s="42"/>
      <c r="X65" s="42"/>
      <c r="Y65" s="42"/>
      <c r="Z65" s="42"/>
      <c r="AA65" s="7"/>
      <c r="AB65" s="42"/>
      <c r="AC65" s="42"/>
      <c r="AD65" s="42"/>
      <c r="AE65" s="42"/>
      <c r="AF65" s="42"/>
      <c r="AG65" s="42"/>
      <c r="AH65" s="359"/>
      <c r="AI65" s="359"/>
      <c r="AJ65" s="359"/>
      <c r="AK65" s="359"/>
      <c r="AL65" s="359"/>
      <c r="AM65" s="359"/>
      <c r="AN65" s="359"/>
      <c r="AO65" s="359"/>
      <c r="AP65" s="359"/>
      <c r="AQ65" s="359"/>
      <c r="AR65" s="359"/>
      <c r="AS65" s="359"/>
    </row>
    <row r="66" spans="1:45">
      <c r="A66" s="359" t="s">
        <v>43</v>
      </c>
      <c r="B66" s="155" t="s">
        <v>28</v>
      </c>
      <c r="C66" s="162"/>
      <c r="D66" s="37">
        <f>COUNTIF(B44:AF46,"AC")+COUNTIF(B6:AF9,"AC")+COUNTIF(B24:AF26,"AC")</f>
        <v>21</v>
      </c>
      <c r="E66" s="163"/>
      <c r="F66" s="161"/>
      <c r="G66" s="113" t="s">
        <v>66</v>
      </c>
      <c r="H66" s="106"/>
      <c r="I66" s="162"/>
      <c r="J66" s="354"/>
      <c r="K66" s="354">
        <f>COUNTIF(B44:AF46,"AC!")+COUNTIF(B6:AF9,"AC!")+COUNTIF(B24:AF26,"AC!")</f>
        <v>6</v>
      </c>
      <c r="L66" s="354"/>
      <c r="M66" s="163"/>
      <c r="N66" s="161"/>
      <c r="O66" s="113" t="s">
        <v>78</v>
      </c>
      <c r="P66" s="106"/>
      <c r="Q66" s="221"/>
      <c r="R66" s="36">
        <f>COUNTIF(B44:AF47,"AC$")+COUNTIF(B24:AF27,"AC$")+COUNTIF(B6:AF10,"AC$")</f>
        <v>0</v>
      </c>
      <c r="S66" s="222"/>
      <c r="T66" s="42"/>
      <c r="U66" s="42"/>
      <c r="V66" s="42"/>
      <c r="W66" s="42"/>
      <c r="X66" s="42"/>
      <c r="Y66" s="42"/>
      <c r="Z66" s="42"/>
      <c r="AA66" s="7"/>
      <c r="AB66" s="42"/>
      <c r="AC66" s="42"/>
      <c r="AD66" s="42"/>
      <c r="AE66" s="42"/>
      <c r="AF66" s="42"/>
      <c r="AG66" s="42"/>
      <c r="AH66" s="359"/>
      <c r="AI66" s="359"/>
      <c r="AJ66" s="359"/>
      <c r="AK66" s="359"/>
      <c r="AL66" s="359"/>
      <c r="AM66" s="359"/>
      <c r="AN66" s="359"/>
      <c r="AO66" s="359"/>
      <c r="AP66" s="359"/>
      <c r="AQ66" s="359"/>
      <c r="AR66" s="359"/>
      <c r="AS66" s="359"/>
    </row>
    <row r="67" spans="1:45">
      <c r="A67" s="359" t="s">
        <v>21</v>
      </c>
      <c r="B67" s="155" t="s">
        <v>25</v>
      </c>
      <c r="C67" s="162"/>
      <c r="D67" s="37">
        <f>COUNTIF(B44:AF46,"TCC")+COUNTIF(B6:AF9,"TCC")+COUNTIF(B24:AF26,"TCC")+K67</f>
        <v>2</v>
      </c>
      <c r="E67" s="163"/>
      <c r="F67" s="161"/>
      <c r="G67" s="113" t="s">
        <v>15</v>
      </c>
      <c r="H67" s="106"/>
      <c r="I67" s="162"/>
      <c r="J67" s="354"/>
      <c r="K67" s="354">
        <f>COUNTIF(B44:AF46,"TCC!")+COUNTIF(B6:AF9,"TCC!")+COUNTIF(B24:AF26,"TCC!")</f>
        <v>2</v>
      </c>
      <c r="L67" s="354"/>
      <c r="M67" s="163"/>
      <c r="N67" s="161"/>
      <c r="O67" s="113" t="s">
        <v>37</v>
      </c>
      <c r="P67" s="106"/>
      <c r="Q67" s="221"/>
      <c r="R67" s="36">
        <f>COUNTIF(B44:AF47,"TCC$")+COUNTIF(B24:AF27,"TCC$")+COUNTIF(B6:AF10,"TCC$")</f>
        <v>0</v>
      </c>
      <c r="S67" s="222"/>
      <c r="T67" s="244"/>
      <c r="U67" s="42"/>
      <c r="V67" s="42"/>
      <c r="W67" s="42"/>
      <c r="X67" s="42"/>
      <c r="Y67" s="42"/>
      <c r="Z67" s="42"/>
      <c r="AA67" s="7"/>
      <c r="AB67" s="42"/>
      <c r="AC67" s="42"/>
      <c r="AD67" s="42"/>
      <c r="AE67" s="42"/>
      <c r="AF67" s="42"/>
      <c r="AG67" s="42"/>
      <c r="AH67" s="359"/>
      <c r="AI67" s="359"/>
      <c r="AJ67" s="359"/>
      <c r="AK67" s="359"/>
      <c r="AL67" s="359"/>
      <c r="AM67" s="359"/>
      <c r="AN67" s="359"/>
      <c r="AO67" s="359"/>
      <c r="AP67" s="359"/>
      <c r="AQ67" s="359"/>
      <c r="AR67" s="359"/>
      <c r="AS67" s="359"/>
    </row>
    <row r="68" spans="1:45">
      <c r="A68" s="359" t="s">
        <v>51</v>
      </c>
      <c r="B68" s="155" t="s">
        <v>50</v>
      </c>
      <c r="C68" s="162"/>
      <c r="D68" s="37">
        <f>COUNTIF(B44:AF46,"JB")+COUNTIF(B6:AF9,"JB")+COUNTIF(B24:AF26,"JB")+K68</f>
        <v>6</v>
      </c>
      <c r="E68" s="163"/>
      <c r="F68" s="161"/>
      <c r="G68" s="113" t="s">
        <v>67</v>
      </c>
      <c r="H68" s="106"/>
      <c r="I68" s="162"/>
      <c r="J68" s="354"/>
      <c r="K68" s="354">
        <f>COUNTIF(B44:AF46,"JB!")+COUNTIF(B6:AF9,"JB!")+COUNTIF(B24:AF26,"JB!")</f>
        <v>2</v>
      </c>
      <c r="L68" s="354"/>
      <c r="M68" s="163"/>
      <c r="N68" s="161"/>
      <c r="O68" s="113" t="s">
        <v>77</v>
      </c>
      <c r="P68" s="106"/>
      <c r="Q68" s="221"/>
      <c r="R68" s="36">
        <f>COUNTIF(B44:AE47,"JB$")+COUNTIF(B24:AF27,"JB$")+COUNTIF(B6:AF10,"JB$")</f>
        <v>0</v>
      </c>
      <c r="S68" s="222"/>
      <c r="T68" s="42"/>
      <c r="U68" s="42"/>
      <c r="V68" s="42"/>
      <c r="W68" s="42"/>
      <c r="X68" s="42"/>
      <c r="Y68" s="42"/>
      <c r="Z68" s="42"/>
      <c r="AA68" s="7"/>
      <c r="AB68" s="42"/>
      <c r="AC68" s="42"/>
      <c r="AD68" s="42"/>
      <c r="AE68" s="42"/>
      <c r="AF68" s="42"/>
      <c r="AG68" s="42"/>
      <c r="AH68" s="359"/>
      <c r="AI68" s="322"/>
      <c r="AJ68" s="322"/>
      <c r="AK68" s="322"/>
      <c r="AL68" s="359"/>
      <c r="AM68" s="359"/>
      <c r="AN68" s="359"/>
      <c r="AO68" s="359"/>
      <c r="AP68" s="359"/>
      <c r="AQ68" s="359"/>
      <c r="AR68" s="359"/>
      <c r="AS68" s="359"/>
    </row>
    <row r="69" spans="1:45">
      <c r="A69" s="359" t="s">
        <v>49</v>
      </c>
      <c r="B69" s="155" t="s">
        <v>27</v>
      </c>
      <c r="C69" s="162"/>
      <c r="D69" s="37">
        <f>COUNTIF(B44:AF46,"KS")+COUNTIF(B6:AF9,"KS")+COUNTIF(B24:AF27,"KS")+K69</f>
        <v>7</v>
      </c>
      <c r="E69" s="163"/>
      <c r="F69" s="161"/>
      <c r="G69" s="113" t="s">
        <v>18</v>
      </c>
      <c r="H69" s="106"/>
      <c r="I69" s="162"/>
      <c r="J69" s="354"/>
      <c r="K69" s="354">
        <f>COUNTIF(B44:AF46,"KS!")+COUNTIF(B6:AF9,"KS!")+COUNTIF(B24:AF26,"KS!")</f>
        <v>2</v>
      </c>
      <c r="L69" s="354"/>
      <c r="M69" s="163"/>
      <c r="N69" s="161"/>
      <c r="O69" s="113" t="s">
        <v>39</v>
      </c>
      <c r="P69" s="106"/>
      <c r="Q69" s="221"/>
      <c r="R69" s="36">
        <f>COUNTIF(B44:AE47,"KS$")+COUNTIF(B24:AF27,"KS$")+COUNTIF(B6:AF10,"KS$")</f>
        <v>0</v>
      </c>
      <c r="S69" s="222"/>
      <c r="T69" s="42"/>
      <c r="U69" s="42"/>
      <c r="V69" s="42"/>
      <c r="W69" s="42"/>
      <c r="X69" s="42"/>
      <c r="Y69" s="42"/>
      <c r="Z69" s="42"/>
      <c r="AA69" s="7"/>
      <c r="AB69" s="42"/>
      <c r="AC69" s="42"/>
      <c r="AD69" s="42"/>
      <c r="AE69" s="42"/>
      <c r="AF69" s="42"/>
      <c r="AG69" s="42"/>
      <c r="AH69" s="359"/>
      <c r="AI69" s="132"/>
      <c r="AJ69" s="132"/>
      <c r="AK69" s="132"/>
      <c r="AL69" s="322"/>
      <c r="AM69" s="322"/>
      <c r="AN69" s="322"/>
      <c r="AO69" s="359"/>
      <c r="AP69" s="359"/>
      <c r="AQ69" s="359"/>
      <c r="AR69" s="359"/>
      <c r="AS69" s="359"/>
    </row>
    <row r="70" spans="1:45">
      <c r="A70" s="359" t="s">
        <v>48</v>
      </c>
      <c r="B70" s="155" t="s">
        <v>16</v>
      </c>
      <c r="C70" s="162"/>
      <c r="D70" s="37">
        <f>COUNTIF(B44:AF46,"LE")+COUNTIF(B6:AF9,"LE")+COUNTIF(B24:AF26,"LE")+K70</f>
        <v>14</v>
      </c>
      <c r="E70" s="163"/>
      <c r="F70" s="161"/>
      <c r="G70" s="113" t="s">
        <v>114</v>
      </c>
      <c r="H70" s="106"/>
      <c r="I70" s="162"/>
      <c r="J70" s="354"/>
      <c r="K70" s="354">
        <f>COUNTIF(B44:AF46,"LE!")+COUNTIF(B6:AF9,"LE!")+COUNTIF(B24:AF26,"LE!")</f>
        <v>4</v>
      </c>
      <c r="L70" s="354"/>
      <c r="M70" s="163"/>
      <c r="N70" s="161"/>
      <c r="O70" s="113" t="s">
        <v>40</v>
      </c>
      <c r="P70" s="106"/>
      <c r="Q70" s="221"/>
      <c r="R70" s="36">
        <f>COUNTIF(B44:AF47,"LE$")+COUNTIF(B24:AF27,"LE$")+COUNTIF(B6:AF10,"LE$")</f>
        <v>0</v>
      </c>
      <c r="S70" s="222"/>
      <c r="T70" s="42"/>
      <c r="U70" s="342"/>
      <c r="V70" s="342"/>
      <c r="W70" s="342"/>
      <c r="X70" s="342"/>
      <c r="Y70" s="342"/>
      <c r="Z70" s="342"/>
      <c r="AA70" s="343"/>
      <c r="AB70" s="342"/>
      <c r="AC70" s="342"/>
      <c r="AD70" s="342"/>
      <c r="AE70" s="342"/>
      <c r="AF70" s="342"/>
      <c r="AG70" s="342"/>
      <c r="AH70" s="359"/>
      <c r="AI70" s="132"/>
      <c r="AJ70" s="132"/>
      <c r="AK70" s="132"/>
      <c r="AL70" s="132"/>
      <c r="AM70" s="132"/>
      <c r="AN70" s="132"/>
      <c r="AO70" s="359"/>
      <c r="AP70" s="359"/>
      <c r="AQ70" s="359"/>
      <c r="AR70" s="359"/>
      <c r="AS70" s="359"/>
    </row>
    <row r="71" spans="1:45" ht="16" thickBot="1">
      <c r="A71" s="359" t="s">
        <v>54</v>
      </c>
      <c r="B71" s="164" t="s">
        <v>26</v>
      </c>
      <c r="C71" s="165"/>
      <c r="D71" s="71">
        <f>COUNTIF(B44:AF46,"WB")+COUNTIF(B6:AF9,"WB")+COUNTIF(B24:AF26,"WB")+K71</f>
        <v>15</v>
      </c>
      <c r="E71" s="166"/>
      <c r="F71" s="168"/>
      <c r="G71" s="169" t="s">
        <v>17</v>
      </c>
      <c r="H71" s="170"/>
      <c r="I71" s="165"/>
      <c r="J71" s="167"/>
      <c r="K71" s="167">
        <f>COUNTIF(B44:AF46,"WB!")+COUNTIF(B6:AF9,"WB!")+COUNTIF(B24:AF26,"WB!")</f>
        <v>2</v>
      </c>
      <c r="L71" s="167"/>
      <c r="M71" s="166"/>
      <c r="N71" s="168"/>
      <c r="O71" s="169" t="s">
        <v>79</v>
      </c>
      <c r="P71" s="170"/>
      <c r="Q71" s="253"/>
      <c r="R71" s="383">
        <f>COUNTIF(B44:AF47,"WB$")+COUNTIF(B24:AF27,"WB$")+COUNTIF(B6:AF10,"WB$")</f>
        <v>0</v>
      </c>
      <c r="S71" s="255"/>
      <c r="T71" s="42"/>
      <c r="U71" s="42"/>
      <c r="V71" s="42"/>
      <c r="W71" s="42"/>
      <c r="X71" s="42"/>
      <c r="Y71" s="42"/>
      <c r="Z71" s="42"/>
      <c r="AA71" s="7"/>
      <c r="AB71" s="42"/>
      <c r="AC71" s="42"/>
      <c r="AD71" s="42"/>
      <c r="AE71" s="42"/>
      <c r="AF71" s="42"/>
      <c r="AG71" s="42"/>
      <c r="AH71" s="359"/>
      <c r="AI71" s="132"/>
      <c r="AJ71" s="132"/>
      <c r="AK71" s="132"/>
      <c r="AL71" s="132"/>
      <c r="AM71" s="132"/>
      <c r="AN71" s="132"/>
      <c r="AO71" s="359"/>
      <c r="AP71" s="359"/>
      <c r="AQ71" s="359"/>
      <c r="AR71" s="359"/>
      <c r="AS71" s="359"/>
    </row>
    <row r="72" spans="1:45" ht="17" thickTop="1" thickBot="1">
      <c r="A72" s="359"/>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132"/>
      <c r="AJ72" s="132"/>
      <c r="AK72" s="132"/>
      <c r="AL72" s="132"/>
      <c r="AM72" s="132"/>
      <c r="AN72" s="132"/>
      <c r="AO72" s="359"/>
      <c r="AP72" s="359"/>
      <c r="AQ72" s="359"/>
      <c r="AR72" s="359"/>
      <c r="AS72" s="359"/>
    </row>
    <row r="73" spans="1:45" ht="16" thickTop="1">
      <c r="A73" s="4" t="s">
        <v>277</v>
      </c>
      <c r="B73" s="5"/>
      <c r="C73" s="5" t="s">
        <v>354</v>
      </c>
      <c r="D73" s="271"/>
      <c r="E73" s="271"/>
      <c r="F73" s="5"/>
      <c r="G73" s="5"/>
      <c r="H73" s="5"/>
      <c r="I73" s="5"/>
      <c r="J73" s="5"/>
      <c r="K73" s="5"/>
      <c r="L73" s="5"/>
      <c r="M73" s="5"/>
      <c r="N73" s="5"/>
      <c r="O73" s="5"/>
      <c r="P73" s="5"/>
      <c r="Q73" s="5"/>
      <c r="R73" s="5"/>
      <c r="S73" s="5"/>
      <c r="T73" s="5"/>
      <c r="U73" s="5"/>
      <c r="V73" s="5"/>
      <c r="W73" s="5"/>
      <c r="X73" s="5"/>
      <c r="Y73" s="5"/>
      <c r="Z73" s="5"/>
      <c r="AA73" s="5"/>
      <c r="AB73" s="5"/>
      <c r="AC73" s="5"/>
      <c r="AD73" s="5"/>
      <c r="AE73" s="6"/>
      <c r="AF73" s="132"/>
      <c r="AG73" s="306"/>
      <c r="AH73" s="359"/>
      <c r="AI73" s="132"/>
      <c r="AJ73" s="132"/>
      <c r="AK73" s="132"/>
      <c r="AL73" s="132"/>
      <c r="AM73" s="132"/>
      <c r="AN73" s="132"/>
      <c r="AO73" s="359"/>
      <c r="AP73" s="359"/>
      <c r="AQ73" s="359"/>
      <c r="AR73" s="359"/>
      <c r="AS73" s="359"/>
    </row>
    <row r="74" spans="1:45" ht="16" thickBot="1">
      <c r="A74" s="12"/>
      <c r="B74" s="87">
        <v>1</v>
      </c>
      <c r="C74" s="87">
        <v>2</v>
      </c>
      <c r="D74" s="86">
        <v>3</v>
      </c>
      <c r="E74" s="86">
        <v>4</v>
      </c>
      <c r="F74" s="273">
        <v>5</v>
      </c>
      <c r="G74" s="272">
        <v>6</v>
      </c>
      <c r="H74" s="272">
        <v>7</v>
      </c>
      <c r="I74" s="87">
        <v>8</v>
      </c>
      <c r="J74" s="87">
        <v>9</v>
      </c>
      <c r="K74" s="86">
        <v>10</v>
      </c>
      <c r="L74" s="86">
        <v>11</v>
      </c>
      <c r="M74" s="87">
        <v>12</v>
      </c>
      <c r="N74" s="87">
        <v>13</v>
      </c>
      <c r="O74" s="87">
        <v>14</v>
      </c>
      <c r="P74" s="87">
        <v>15</v>
      </c>
      <c r="Q74" s="87">
        <v>16</v>
      </c>
      <c r="R74" s="86">
        <v>17</v>
      </c>
      <c r="S74" s="86">
        <v>18</v>
      </c>
      <c r="T74" s="87">
        <v>19</v>
      </c>
      <c r="U74" s="87">
        <v>20</v>
      </c>
      <c r="V74" s="87">
        <v>21</v>
      </c>
      <c r="W74" s="87">
        <v>22</v>
      </c>
      <c r="X74" s="87">
        <v>23</v>
      </c>
      <c r="Y74" s="86">
        <v>24</v>
      </c>
      <c r="Z74" s="86">
        <v>25</v>
      </c>
      <c r="AA74" s="87">
        <v>26</v>
      </c>
      <c r="AB74" s="87">
        <v>27</v>
      </c>
      <c r="AC74" s="87">
        <v>28</v>
      </c>
      <c r="AD74" s="87">
        <v>29</v>
      </c>
      <c r="AE74" s="88">
        <v>30</v>
      </c>
      <c r="AF74" s="132"/>
      <c r="AG74" s="132"/>
      <c r="AH74" s="359"/>
      <c r="AI74" s="132"/>
      <c r="AJ74" s="132"/>
      <c r="AK74" s="132"/>
      <c r="AL74" s="132"/>
      <c r="AM74" s="132"/>
      <c r="AN74" s="132"/>
      <c r="AO74" s="359"/>
      <c r="AP74" s="359"/>
      <c r="AQ74" s="359"/>
      <c r="AR74" s="359"/>
      <c r="AS74" s="359"/>
    </row>
    <row r="75" spans="1:45" ht="16" thickTop="1">
      <c r="A75" s="280" t="s">
        <v>11</v>
      </c>
      <c r="B75" s="102" t="s">
        <v>28</v>
      </c>
      <c r="C75" s="102" t="s">
        <v>28</v>
      </c>
      <c r="D75" s="68" t="s">
        <v>66</v>
      </c>
      <c r="E75" s="68" t="s">
        <v>66</v>
      </c>
      <c r="F75" s="282" t="s">
        <v>14</v>
      </c>
      <c r="G75" s="282" t="s">
        <v>14</v>
      </c>
      <c r="H75" s="282" t="s">
        <v>14</v>
      </c>
      <c r="I75" s="102" t="s">
        <v>14</v>
      </c>
      <c r="J75" s="102" t="s">
        <v>14</v>
      </c>
      <c r="K75" s="68" t="s">
        <v>114</v>
      </c>
      <c r="L75" s="68" t="s">
        <v>114</v>
      </c>
      <c r="M75" s="102" t="s">
        <v>50</v>
      </c>
      <c r="N75" s="102" t="s">
        <v>50</v>
      </c>
      <c r="O75" s="102" t="s">
        <v>50</v>
      </c>
      <c r="P75" s="102" t="s">
        <v>50</v>
      </c>
      <c r="Q75" s="102" t="s">
        <v>50</v>
      </c>
      <c r="R75" s="68" t="s">
        <v>13</v>
      </c>
      <c r="S75" s="68" t="s">
        <v>13</v>
      </c>
      <c r="T75" s="102" t="s">
        <v>12</v>
      </c>
      <c r="U75" s="102" t="s">
        <v>12</v>
      </c>
      <c r="V75" s="102" t="s">
        <v>12</v>
      </c>
      <c r="W75" s="102" t="s">
        <v>12</v>
      </c>
      <c r="X75" s="102" t="s">
        <v>12</v>
      </c>
      <c r="Y75" s="68" t="s">
        <v>66</v>
      </c>
      <c r="Z75" s="68" t="s">
        <v>66</v>
      </c>
      <c r="AA75" s="102" t="s">
        <v>28</v>
      </c>
      <c r="AB75" s="31" t="s">
        <v>28</v>
      </c>
      <c r="AC75" s="31" t="s">
        <v>28</v>
      </c>
      <c r="AD75" s="102" t="s">
        <v>28</v>
      </c>
      <c r="AE75" s="311" t="s">
        <v>28</v>
      </c>
      <c r="AF75" s="132"/>
      <c r="AG75" s="359"/>
      <c r="AH75" s="359"/>
      <c r="AI75" s="359"/>
      <c r="AJ75" s="359"/>
      <c r="AK75" s="359"/>
      <c r="AL75" s="132"/>
      <c r="AM75" s="132"/>
      <c r="AN75" s="132"/>
      <c r="AO75" s="359"/>
      <c r="AP75" s="359"/>
      <c r="AQ75" s="359"/>
      <c r="AR75" s="359"/>
      <c r="AS75" s="359"/>
    </row>
    <row r="76" spans="1:45">
      <c r="A76" s="35" t="s">
        <v>24</v>
      </c>
      <c r="B76" s="36" t="s">
        <v>73</v>
      </c>
      <c r="C76" s="36" t="s">
        <v>73</v>
      </c>
      <c r="D76" s="68"/>
      <c r="E76" s="68"/>
      <c r="F76" s="41" t="s">
        <v>16</v>
      </c>
      <c r="G76" s="41" t="s">
        <v>16</v>
      </c>
      <c r="H76" s="41" t="s">
        <v>16</v>
      </c>
      <c r="I76" s="41" t="s">
        <v>16</v>
      </c>
      <c r="J76" s="41" t="s">
        <v>16</v>
      </c>
      <c r="K76" s="30"/>
      <c r="L76" s="30"/>
      <c r="M76" s="41" t="s">
        <v>14</v>
      </c>
      <c r="N76" s="41" t="s">
        <v>14</v>
      </c>
      <c r="O76" s="41" t="s">
        <v>14</v>
      </c>
      <c r="P76" s="36" t="s">
        <v>14</v>
      </c>
      <c r="Q76" s="41" t="s">
        <v>14</v>
      </c>
      <c r="R76" s="30"/>
      <c r="S76" s="30"/>
      <c r="T76" s="36" t="s">
        <v>50</v>
      </c>
      <c r="U76" s="36" t="s">
        <v>50</v>
      </c>
      <c r="V76" s="36" t="s">
        <v>50</v>
      </c>
      <c r="W76" s="36" t="s">
        <v>50</v>
      </c>
      <c r="X76" s="41" t="s">
        <v>50</v>
      </c>
      <c r="Y76" s="30"/>
      <c r="Z76" s="30"/>
      <c r="AA76" s="36" t="s">
        <v>26</v>
      </c>
      <c r="AB76" s="102" t="s">
        <v>26</v>
      </c>
      <c r="AC76" s="102" t="s">
        <v>26</v>
      </c>
      <c r="AD76" s="41" t="s">
        <v>26</v>
      </c>
      <c r="AE76" s="97" t="s">
        <v>26</v>
      </c>
      <c r="AF76" s="132"/>
      <c r="AG76" s="359"/>
      <c r="AH76" s="359"/>
      <c r="AI76" s="359"/>
      <c r="AJ76" s="359"/>
      <c r="AK76" s="359"/>
      <c r="AL76" s="359"/>
      <c r="AM76" s="359"/>
      <c r="AN76" s="359"/>
      <c r="AO76" s="359"/>
      <c r="AP76" s="359"/>
      <c r="AQ76" s="359"/>
      <c r="AR76" s="359"/>
      <c r="AS76" s="359"/>
    </row>
    <row r="77" spans="1:45" ht="16" thickBot="1">
      <c r="A77" s="35" t="s">
        <v>31</v>
      </c>
      <c r="B77" s="46" t="s">
        <v>33</v>
      </c>
      <c r="C77" s="41"/>
      <c r="D77" s="68"/>
      <c r="E77" s="68"/>
      <c r="F77" s="41" t="s">
        <v>25</v>
      </c>
      <c r="G77" s="41" t="s">
        <v>25</v>
      </c>
      <c r="H77" s="41" t="s">
        <v>25</v>
      </c>
      <c r="I77" s="41" t="s">
        <v>25</v>
      </c>
      <c r="J77" s="41" t="s">
        <v>25</v>
      </c>
      <c r="K77" s="30"/>
      <c r="L77" s="30"/>
      <c r="M77" s="46" t="s">
        <v>33</v>
      </c>
      <c r="N77" s="36"/>
      <c r="O77" s="36"/>
      <c r="P77" s="36"/>
      <c r="Q77" s="284"/>
      <c r="R77" s="30"/>
      <c r="S77" s="30"/>
      <c r="T77" s="41" t="s">
        <v>73</v>
      </c>
      <c r="U77" s="41" t="s">
        <v>73</v>
      </c>
      <c r="V77" s="41" t="s">
        <v>73</v>
      </c>
      <c r="W77" s="41" t="s">
        <v>73</v>
      </c>
      <c r="X77" s="41" t="s">
        <v>73</v>
      </c>
      <c r="Y77" s="30"/>
      <c r="Z77" s="30"/>
      <c r="AA77" s="46" t="s">
        <v>33</v>
      </c>
      <c r="AB77" s="41"/>
      <c r="AC77" s="41"/>
      <c r="AD77" s="284"/>
      <c r="AE77" s="287"/>
      <c r="AF77" s="132"/>
      <c r="AG77" s="359"/>
      <c r="AI77" s="359"/>
      <c r="AJ77" s="359"/>
      <c r="AK77" s="359"/>
      <c r="AL77" s="359"/>
      <c r="AM77" s="359"/>
      <c r="AN77" s="359"/>
      <c r="AO77" s="359"/>
      <c r="AP77" s="359"/>
      <c r="AQ77" s="359"/>
      <c r="AR77" s="359"/>
      <c r="AS77" s="359"/>
    </row>
    <row r="78" spans="1:45" ht="17" thickTop="1" thickBot="1">
      <c r="A78" s="69" t="s">
        <v>35</v>
      </c>
      <c r="B78" s="50" t="s">
        <v>36</v>
      </c>
      <c r="C78" s="50"/>
      <c r="D78" s="51"/>
      <c r="E78" s="52"/>
      <c r="F78" s="53"/>
      <c r="G78" s="53"/>
      <c r="H78" s="50"/>
      <c r="I78" s="50"/>
      <c r="J78" s="50"/>
      <c r="K78" s="52"/>
      <c r="L78" s="52"/>
      <c r="M78" s="50"/>
      <c r="N78" s="50"/>
      <c r="O78" s="50"/>
      <c r="P78" s="50"/>
      <c r="Q78" s="50"/>
      <c r="R78" s="52"/>
      <c r="S78" s="52"/>
      <c r="T78" s="50"/>
      <c r="U78" s="50"/>
      <c r="V78" s="50"/>
      <c r="W78" s="50"/>
      <c r="X78" s="50"/>
      <c r="Y78" s="52"/>
      <c r="Z78" s="52"/>
      <c r="AA78" s="50"/>
      <c r="AB78" s="50"/>
      <c r="AC78" s="50"/>
      <c r="AD78" s="50"/>
      <c r="AE78" s="54"/>
      <c r="AF78" s="132"/>
      <c r="AG78" s="359"/>
      <c r="AH78" s="306"/>
      <c r="AI78" s="306"/>
      <c r="AJ78" s="306"/>
      <c r="AK78" s="306"/>
      <c r="AL78" s="306"/>
      <c r="AM78" s="306"/>
      <c r="AN78" s="306"/>
      <c r="AO78" s="8"/>
      <c r="AP78" s="9" t="s">
        <v>1</v>
      </c>
      <c r="AQ78" s="9"/>
      <c r="AR78" s="10"/>
      <c r="AS78" s="10"/>
    </row>
    <row r="79" spans="1:45" ht="17" customHeight="1" thickTop="1">
      <c r="A79" s="288" t="s">
        <v>22</v>
      </c>
      <c r="B79" s="60" t="s">
        <v>55</v>
      </c>
      <c r="C79" s="60" t="s">
        <v>55</v>
      </c>
      <c r="D79" s="290" t="s">
        <v>55</v>
      </c>
      <c r="E79" s="290" t="s">
        <v>55</v>
      </c>
      <c r="F79" s="60"/>
      <c r="G79" s="60"/>
      <c r="H79" s="60"/>
      <c r="I79" s="60"/>
      <c r="J79" s="60"/>
      <c r="K79" s="290"/>
      <c r="L79" s="290"/>
      <c r="M79" s="60"/>
      <c r="N79" s="60"/>
      <c r="O79" s="60"/>
      <c r="P79" s="60"/>
      <c r="Q79" s="60"/>
      <c r="R79" s="290" t="s">
        <v>52</v>
      </c>
      <c r="S79" s="290" t="s">
        <v>52</v>
      </c>
      <c r="T79" s="60" t="s">
        <v>52</v>
      </c>
      <c r="U79" s="60" t="s">
        <v>52</v>
      </c>
      <c r="V79" s="60" t="s">
        <v>52</v>
      </c>
      <c r="W79" s="60" t="s">
        <v>52</v>
      </c>
      <c r="X79" s="60" t="s">
        <v>52</v>
      </c>
      <c r="Y79" s="290" t="s">
        <v>52</v>
      </c>
      <c r="Z79" s="290" t="s">
        <v>52</v>
      </c>
      <c r="AA79" s="60" t="s">
        <v>52</v>
      </c>
      <c r="AB79" s="60" t="s">
        <v>52</v>
      </c>
      <c r="AC79" s="60" t="s">
        <v>52</v>
      </c>
      <c r="AD79" s="60" t="s">
        <v>52</v>
      </c>
      <c r="AE79" s="313" t="s">
        <v>52</v>
      </c>
      <c r="AF79" s="132"/>
      <c r="AG79" s="359"/>
      <c r="AH79" s="312" t="s">
        <v>278</v>
      </c>
      <c r="AI79" s="308" t="s">
        <v>3</v>
      </c>
      <c r="AJ79" s="308" t="s">
        <v>4</v>
      </c>
      <c r="AK79" s="309" t="s">
        <v>5</v>
      </c>
      <c r="AL79" s="132"/>
      <c r="AM79" s="35"/>
      <c r="AN79" s="218" t="s">
        <v>6</v>
      </c>
      <c r="AO79" s="277" t="s">
        <v>7</v>
      </c>
      <c r="AP79" s="278" t="s">
        <v>8</v>
      </c>
      <c r="AQ79" s="278" t="s">
        <v>9</v>
      </c>
      <c r="AR79" s="279" t="s">
        <v>10</v>
      </c>
      <c r="AS79" s="359"/>
    </row>
    <row r="80" spans="1:45">
      <c r="A80" s="293" t="s">
        <v>46</v>
      </c>
      <c r="B80" s="41"/>
      <c r="C80" s="41"/>
      <c r="D80" s="294"/>
      <c r="E80" s="294"/>
      <c r="F80" s="41"/>
      <c r="G80" s="41"/>
      <c r="H80" s="41"/>
      <c r="I80" s="41"/>
      <c r="J80" s="41"/>
      <c r="K80" s="30"/>
      <c r="L80" s="30"/>
      <c r="M80" s="41"/>
      <c r="N80" s="41"/>
      <c r="O80" s="41"/>
      <c r="P80" s="41"/>
      <c r="Q80" s="41"/>
      <c r="R80" s="30"/>
      <c r="S80" s="30"/>
      <c r="T80" s="41"/>
      <c r="U80" s="41"/>
      <c r="V80" s="41"/>
      <c r="W80" s="41"/>
      <c r="X80" s="41"/>
      <c r="Y80" s="30"/>
      <c r="Z80" s="30"/>
      <c r="AA80" s="41"/>
      <c r="AB80" s="41"/>
      <c r="AC80" s="41"/>
      <c r="AD80" s="41"/>
      <c r="AE80" s="97"/>
      <c r="AF80" s="132"/>
      <c r="AG80" s="359"/>
      <c r="AH80" s="96" t="s">
        <v>279</v>
      </c>
      <c r="AI80" s="36"/>
      <c r="AJ80" s="41"/>
      <c r="AK80" s="287"/>
      <c r="AL80" s="359"/>
      <c r="AM80" s="35" t="s">
        <v>14</v>
      </c>
      <c r="AN80" s="36" t="s">
        <v>23</v>
      </c>
      <c r="AO80" s="36">
        <v>0</v>
      </c>
      <c r="AP80" s="37">
        <f t="shared" ref="AP80:AP88" si="4">AO80+AP47</f>
        <v>0</v>
      </c>
      <c r="AQ80" s="37">
        <v>0</v>
      </c>
      <c r="AR80" s="38">
        <f t="shared" ref="AR80:AR88" si="5">AQ80+AR47</f>
        <v>0</v>
      </c>
      <c r="AS80" s="359"/>
    </row>
    <row r="81" spans="1:45">
      <c r="A81" s="293" t="s">
        <v>20</v>
      </c>
      <c r="B81" s="41" t="s">
        <v>418</v>
      </c>
      <c r="C81" s="41" t="s">
        <v>418</v>
      </c>
      <c r="D81" s="294"/>
      <c r="E81" s="294"/>
      <c r="F81" s="41"/>
      <c r="G81" s="41"/>
      <c r="H81" s="41"/>
      <c r="I81" s="41"/>
      <c r="J81" s="41"/>
      <c r="K81" s="30" t="s">
        <v>258</v>
      </c>
      <c r="L81" s="30" t="s">
        <v>258</v>
      </c>
      <c r="M81" s="41" t="s">
        <v>258</v>
      </c>
      <c r="N81" s="41" t="s">
        <v>258</v>
      </c>
      <c r="O81" s="41" t="s">
        <v>258</v>
      </c>
      <c r="P81" s="41"/>
      <c r="Q81" s="41"/>
      <c r="R81" s="30"/>
      <c r="S81" s="30"/>
      <c r="T81" s="41"/>
      <c r="U81" s="41"/>
      <c r="V81" s="41"/>
      <c r="W81" s="41"/>
      <c r="X81" s="41"/>
      <c r="Y81" s="30" t="s">
        <v>55</v>
      </c>
      <c r="Z81" s="30" t="s">
        <v>55</v>
      </c>
      <c r="AA81" s="41" t="s">
        <v>55</v>
      </c>
      <c r="AB81" s="41" t="s">
        <v>55</v>
      </c>
      <c r="AC81" s="41" t="s">
        <v>55</v>
      </c>
      <c r="AD81" s="41" t="s">
        <v>55</v>
      </c>
      <c r="AE81" s="97" t="s">
        <v>55</v>
      </c>
      <c r="AF81" s="132"/>
      <c r="AG81" s="359"/>
      <c r="AH81" s="48" t="s">
        <v>280</v>
      </c>
      <c r="AI81" s="30"/>
      <c r="AJ81" s="44"/>
      <c r="AK81" s="45"/>
      <c r="AL81" s="359"/>
      <c r="AM81" s="35" t="s">
        <v>29</v>
      </c>
      <c r="AN81" s="36" t="s">
        <v>30</v>
      </c>
      <c r="AO81" s="36">
        <v>0</v>
      </c>
      <c r="AP81" s="37">
        <f t="shared" si="4"/>
        <v>0</v>
      </c>
      <c r="AQ81" s="37">
        <v>0</v>
      </c>
      <c r="AR81" s="38">
        <f t="shared" si="5"/>
        <v>0</v>
      </c>
      <c r="AS81" s="359"/>
    </row>
    <row r="82" spans="1:45">
      <c r="A82" s="293" t="s">
        <v>43</v>
      </c>
      <c r="B82" s="41"/>
      <c r="C82" s="41"/>
      <c r="D82" s="294"/>
      <c r="E82" s="294"/>
      <c r="F82" s="41"/>
      <c r="G82" s="41"/>
      <c r="H82" s="41"/>
      <c r="I82" s="41"/>
      <c r="J82" s="41"/>
      <c r="K82" s="30"/>
      <c r="L82" s="30"/>
      <c r="M82" s="41"/>
      <c r="N82" s="41"/>
      <c r="O82" s="41"/>
      <c r="P82" s="41"/>
      <c r="Q82" s="41"/>
      <c r="R82" s="30"/>
      <c r="S82" s="30"/>
      <c r="T82" s="41"/>
      <c r="U82" s="41"/>
      <c r="V82" s="41"/>
      <c r="W82" s="41"/>
      <c r="X82" s="41"/>
      <c r="Y82" s="30"/>
      <c r="Z82" s="30"/>
      <c r="AA82" s="41"/>
      <c r="AB82" s="41"/>
      <c r="AC82" s="41"/>
      <c r="AD82" s="41"/>
      <c r="AE82" s="97"/>
      <c r="AF82" s="132"/>
      <c r="AG82" s="359"/>
      <c r="AH82" s="286" t="s">
        <v>281</v>
      </c>
      <c r="AI82" s="36"/>
      <c r="AJ82" s="36"/>
      <c r="AK82" s="97"/>
      <c r="AL82" s="359"/>
      <c r="AM82" s="35" t="s">
        <v>12</v>
      </c>
      <c r="AN82" s="36" t="s">
        <v>20</v>
      </c>
      <c r="AO82" s="36">
        <v>0</v>
      </c>
      <c r="AP82" s="37">
        <f t="shared" si="4"/>
        <v>0</v>
      </c>
      <c r="AQ82" s="37">
        <v>0</v>
      </c>
      <c r="AR82" s="38">
        <f t="shared" si="5"/>
        <v>0</v>
      </c>
      <c r="AS82" s="359"/>
    </row>
    <row r="83" spans="1:45">
      <c r="A83" s="293" t="s">
        <v>21</v>
      </c>
      <c r="B83" s="41"/>
      <c r="C83" s="41"/>
      <c r="D83" s="294"/>
      <c r="E83" s="294"/>
      <c r="F83" s="41"/>
      <c r="G83" s="41"/>
      <c r="H83" s="41"/>
      <c r="I83" s="41"/>
      <c r="J83" s="41"/>
      <c r="K83" s="30"/>
      <c r="L83" s="30"/>
      <c r="M83" s="41"/>
      <c r="N83" s="41"/>
      <c r="O83" s="41"/>
      <c r="P83" s="41"/>
      <c r="Q83" s="41"/>
      <c r="R83" s="30"/>
      <c r="S83" s="30"/>
      <c r="T83" s="41"/>
      <c r="U83" s="41"/>
      <c r="V83" s="41"/>
      <c r="W83" s="41"/>
      <c r="X83" s="41"/>
      <c r="Y83" s="30"/>
      <c r="Z83" s="30"/>
      <c r="AA83" s="41"/>
      <c r="AB83" s="41"/>
      <c r="AC83" s="41"/>
      <c r="AD83" s="41"/>
      <c r="AE83" s="97"/>
      <c r="AF83" s="132"/>
      <c r="AG83" s="359"/>
      <c r="AH83" s="48" t="s">
        <v>282</v>
      </c>
      <c r="AI83" s="30"/>
      <c r="AJ83" s="44"/>
      <c r="AK83" s="45"/>
      <c r="AL83" s="359"/>
      <c r="AM83" s="35" t="s">
        <v>28</v>
      </c>
      <c r="AN83" s="36" t="s">
        <v>43</v>
      </c>
      <c r="AO83" s="36">
        <v>0</v>
      </c>
      <c r="AP83" s="37">
        <f t="shared" si="4"/>
        <v>0</v>
      </c>
      <c r="AQ83" s="37">
        <v>0</v>
      </c>
      <c r="AR83" s="38">
        <f t="shared" si="5"/>
        <v>0</v>
      </c>
      <c r="AS83" s="359"/>
    </row>
    <row r="84" spans="1:45">
      <c r="A84" s="293" t="s">
        <v>60</v>
      </c>
      <c r="B84" s="41" t="s">
        <v>55</v>
      </c>
      <c r="C84" s="41" t="s">
        <v>55</v>
      </c>
      <c r="D84" s="294"/>
      <c r="E84" s="294"/>
      <c r="F84" s="41"/>
      <c r="G84" s="41"/>
      <c r="H84" s="41"/>
      <c r="I84" s="41"/>
      <c r="J84" s="41"/>
      <c r="K84" s="30"/>
      <c r="L84" s="30"/>
      <c r="M84" s="41"/>
      <c r="N84" s="41"/>
      <c r="O84" s="41"/>
      <c r="P84" s="41"/>
      <c r="Q84" s="41"/>
      <c r="R84" s="30"/>
      <c r="S84" s="30"/>
      <c r="T84" s="41"/>
      <c r="U84" s="41"/>
      <c r="V84" s="41"/>
      <c r="W84" s="41"/>
      <c r="X84" s="41"/>
      <c r="Y84" s="30"/>
      <c r="Z84" s="30"/>
      <c r="AA84" s="41"/>
      <c r="AB84" s="41"/>
      <c r="AC84" s="41"/>
      <c r="AD84" s="41"/>
      <c r="AE84" s="97" t="s">
        <v>44</v>
      </c>
      <c r="AF84" s="132"/>
      <c r="AG84" s="359"/>
      <c r="AH84" s="286" t="s">
        <v>283</v>
      </c>
      <c r="AI84" s="36"/>
      <c r="AJ84" s="41"/>
      <c r="AK84" s="287"/>
      <c r="AL84" s="359"/>
      <c r="AM84" s="35" t="s">
        <v>25</v>
      </c>
      <c r="AN84" s="36" t="s">
        <v>21</v>
      </c>
      <c r="AO84" s="36">
        <v>0</v>
      </c>
      <c r="AP84" s="37">
        <f t="shared" si="4"/>
        <v>0</v>
      </c>
      <c r="AQ84" s="37">
        <v>0</v>
      </c>
      <c r="AR84" s="38">
        <f t="shared" si="5"/>
        <v>0</v>
      </c>
      <c r="AS84" s="359"/>
    </row>
    <row r="85" spans="1:45">
      <c r="A85" s="293" t="s">
        <v>49</v>
      </c>
      <c r="B85" s="41"/>
      <c r="C85" s="41"/>
      <c r="D85" s="294"/>
      <c r="E85" s="294"/>
      <c r="F85" s="41"/>
      <c r="G85" s="41"/>
      <c r="H85" s="41"/>
      <c r="I85" s="41"/>
      <c r="J85" s="41"/>
      <c r="K85" s="30"/>
      <c r="L85" s="30"/>
      <c r="M85" s="41"/>
      <c r="N85" s="41"/>
      <c r="O85" s="41"/>
      <c r="P85" s="41"/>
      <c r="Q85" s="41"/>
      <c r="R85" s="30"/>
      <c r="S85" s="30"/>
      <c r="T85" s="41"/>
      <c r="U85" s="41"/>
      <c r="V85" s="41"/>
      <c r="W85" s="41"/>
      <c r="X85" s="41"/>
      <c r="Y85" s="30"/>
      <c r="Z85" s="30"/>
      <c r="AA85" s="41"/>
      <c r="AB85" s="41"/>
      <c r="AC85" s="41"/>
      <c r="AD85" s="41"/>
      <c r="AE85" s="97"/>
      <c r="AF85" s="132"/>
      <c r="AG85" s="359"/>
      <c r="AH85" s="48" t="s">
        <v>284</v>
      </c>
      <c r="AI85" s="30"/>
      <c r="AJ85" s="44"/>
      <c r="AK85" s="45"/>
      <c r="AL85" s="359"/>
      <c r="AM85" s="35" t="s">
        <v>50</v>
      </c>
      <c r="AN85" s="36" t="s">
        <v>51</v>
      </c>
      <c r="AO85" s="36">
        <v>0</v>
      </c>
      <c r="AP85" s="37">
        <f t="shared" si="4"/>
        <v>0</v>
      </c>
      <c r="AQ85" s="37">
        <v>0</v>
      </c>
      <c r="AR85" s="38">
        <f t="shared" si="5"/>
        <v>0</v>
      </c>
      <c r="AS85" s="359"/>
    </row>
    <row r="86" spans="1:45">
      <c r="A86" s="293" t="s">
        <v>48</v>
      </c>
      <c r="B86" s="41"/>
      <c r="C86" s="41"/>
      <c r="D86" s="294"/>
      <c r="E86" s="294"/>
      <c r="F86" s="41"/>
      <c r="G86" s="41"/>
      <c r="H86" s="41"/>
      <c r="I86" s="41"/>
      <c r="J86" s="41"/>
      <c r="K86" s="30"/>
      <c r="L86" s="30"/>
      <c r="M86" s="41"/>
      <c r="N86" s="41"/>
      <c r="O86" s="41"/>
      <c r="P86" s="41"/>
      <c r="Q86" s="41"/>
      <c r="R86" s="30"/>
      <c r="S86" s="30"/>
      <c r="T86" s="41"/>
      <c r="U86" s="41"/>
      <c r="V86" s="41"/>
      <c r="W86" s="41"/>
      <c r="X86" s="41"/>
      <c r="Y86" s="30"/>
      <c r="Z86" s="30"/>
      <c r="AA86" s="41"/>
      <c r="AB86" s="41"/>
      <c r="AC86" s="41"/>
      <c r="AD86" s="41"/>
      <c r="AE86" s="97"/>
      <c r="AF86" s="132"/>
      <c r="AG86" s="359"/>
      <c r="AH86" s="286" t="s">
        <v>285</v>
      </c>
      <c r="AI86" s="36"/>
      <c r="AJ86" s="36"/>
      <c r="AK86" s="38"/>
      <c r="AL86" s="359"/>
      <c r="AM86" s="35" t="s">
        <v>27</v>
      </c>
      <c r="AN86" s="36" t="s">
        <v>49</v>
      </c>
      <c r="AO86" s="36">
        <v>0</v>
      </c>
      <c r="AP86" s="37">
        <f t="shared" si="4"/>
        <v>0</v>
      </c>
      <c r="AQ86" s="37">
        <v>0</v>
      </c>
      <c r="AR86" s="38">
        <f t="shared" si="5"/>
        <v>0</v>
      </c>
      <c r="AS86" s="359"/>
    </row>
    <row r="87" spans="1:45">
      <c r="A87" s="297" t="s">
        <v>54</v>
      </c>
      <c r="B87" s="41" t="s">
        <v>55</v>
      </c>
      <c r="C87" s="41" t="s">
        <v>55</v>
      </c>
      <c r="D87" s="294" t="s">
        <v>55</v>
      </c>
      <c r="E87" s="294" t="s">
        <v>55</v>
      </c>
      <c r="F87" s="41" t="s">
        <v>44</v>
      </c>
      <c r="G87" s="41" t="s">
        <v>44</v>
      </c>
      <c r="H87" s="41" t="s">
        <v>44</v>
      </c>
      <c r="I87" s="41" t="s">
        <v>44</v>
      </c>
      <c r="J87" s="41" t="s">
        <v>44</v>
      </c>
      <c r="K87" s="30" t="s">
        <v>258</v>
      </c>
      <c r="L87" s="30" t="s">
        <v>258</v>
      </c>
      <c r="M87" s="41" t="s">
        <v>258</v>
      </c>
      <c r="N87" s="41" t="s">
        <v>258</v>
      </c>
      <c r="O87" s="41" t="s">
        <v>258</v>
      </c>
      <c r="P87" s="41" t="s">
        <v>258</v>
      </c>
      <c r="Q87" s="41" t="s">
        <v>258</v>
      </c>
      <c r="R87" s="30"/>
      <c r="S87" s="30"/>
      <c r="T87" s="41"/>
      <c r="U87" s="41"/>
      <c r="V87" s="41"/>
      <c r="W87" s="41"/>
      <c r="X87" s="41"/>
      <c r="Y87" s="30"/>
      <c r="Z87" s="30"/>
      <c r="AA87" s="41"/>
      <c r="AB87" s="41"/>
      <c r="AC87" s="41"/>
      <c r="AD87" s="41"/>
      <c r="AE87" s="97"/>
      <c r="AF87" s="132"/>
      <c r="AG87" s="359"/>
      <c r="AH87" s="48" t="s">
        <v>286</v>
      </c>
      <c r="AI87" s="30"/>
      <c r="AJ87" s="44"/>
      <c r="AK87" s="45"/>
      <c r="AL87" s="359"/>
      <c r="AM87" s="35" t="s">
        <v>26</v>
      </c>
      <c r="AN87" s="36" t="s">
        <v>54</v>
      </c>
      <c r="AO87" s="36">
        <v>0</v>
      </c>
      <c r="AP87" s="37">
        <f t="shared" si="4"/>
        <v>0</v>
      </c>
      <c r="AQ87" s="37">
        <v>0</v>
      </c>
      <c r="AR87" s="38">
        <f t="shared" si="5"/>
        <v>0</v>
      </c>
      <c r="AS87" s="359"/>
    </row>
    <row r="88" spans="1:45" ht="16" thickBot="1">
      <c r="A88" s="387" t="s">
        <v>252</v>
      </c>
      <c r="B88" s="216"/>
      <c r="C88" s="216"/>
      <c r="D88" s="304"/>
      <c r="E88" s="304"/>
      <c r="F88" s="216"/>
      <c r="G88" s="216"/>
      <c r="H88" s="216"/>
      <c r="I88" s="216"/>
      <c r="J88" s="216"/>
      <c r="K88" s="304"/>
      <c r="L88" s="304"/>
      <c r="M88" s="216"/>
      <c r="N88" s="216"/>
      <c r="O88" s="216"/>
      <c r="P88" s="216"/>
      <c r="Q88" s="216"/>
      <c r="R88" s="304"/>
      <c r="S88" s="304"/>
      <c r="T88" s="216"/>
      <c r="U88" s="216"/>
      <c r="V88" s="216"/>
      <c r="W88" s="216"/>
      <c r="X88" s="216"/>
      <c r="Y88" s="304"/>
      <c r="Z88" s="304"/>
      <c r="AA88" s="216"/>
      <c r="AB88" s="216"/>
      <c r="AC88" s="216"/>
      <c r="AD88" s="216"/>
      <c r="AE88" s="208"/>
      <c r="AF88" s="132"/>
      <c r="AG88" s="359"/>
      <c r="AH88" s="314" t="s">
        <v>287</v>
      </c>
      <c r="AI88" s="216"/>
      <c r="AJ88" s="70"/>
      <c r="AK88" s="315"/>
      <c r="AL88" s="359"/>
      <c r="AM88" s="69" t="s">
        <v>16</v>
      </c>
      <c r="AN88" s="70" t="s">
        <v>48</v>
      </c>
      <c r="AO88" s="70">
        <v>0</v>
      </c>
      <c r="AP88" s="70">
        <f t="shared" si="4"/>
        <v>0</v>
      </c>
      <c r="AQ88" s="71">
        <v>0</v>
      </c>
      <c r="AR88" s="72">
        <f t="shared" si="5"/>
        <v>0</v>
      </c>
      <c r="AS88" s="359"/>
    </row>
    <row r="89" spans="1:45" ht="16" thickTop="1">
      <c r="A89" s="359"/>
      <c r="B89" s="370" t="s">
        <v>381</v>
      </c>
      <c r="C89" s="359"/>
      <c r="D89" s="359"/>
      <c r="E89" s="359"/>
      <c r="F89" s="359"/>
      <c r="G89" s="359"/>
      <c r="H89" s="359"/>
      <c r="I89" s="359"/>
      <c r="J89" s="359"/>
      <c r="K89" s="370" t="s">
        <v>382</v>
      </c>
      <c r="L89" s="359"/>
      <c r="M89" s="359"/>
      <c r="N89" s="359"/>
      <c r="O89" s="359"/>
      <c r="P89" s="359"/>
      <c r="Q89" s="359"/>
      <c r="R89" s="359"/>
      <c r="S89" s="359"/>
      <c r="T89" s="359"/>
      <c r="U89" s="359"/>
      <c r="V89" s="359"/>
      <c r="W89" s="359"/>
      <c r="X89" s="359"/>
      <c r="Y89" s="359"/>
      <c r="Z89" s="359"/>
      <c r="AA89" s="127"/>
      <c r="AC89" s="359"/>
      <c r="AD89" s="359"/>
      <c r="AE89" s="359"/>
      <c r="AF89" s="359"/>
      <c r="AG89" s="359"/>
      <c r="AH89" s="316"/>
      <c r="AI89" s="317"/>
      <c r="AJ89" s="359"/>
      <c r="AK89" s="318"/>
      <c r="AL89" s="359"/>
      <c r="AM89" s="319"/>
      <c r="AN89" s="320"/>
      <c r="AO89" s="320"/>
      <c r="AP89" s="320"/>
      <c r="AQ89" s="321"/>
      <c r="AR89" s="321"/>
      <c r="AS89" s="359"/>
    </row>
    <row r="90" spans="1:45" ht="16" thickBot="1">
      <c r="A90" s="359"/>
      <c r="B90" s="359"/>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16"/>
      <c r="AI90" s="317"/>
      <c r="AJ90" s="359"/>
      <c r="AK90" s="318"/>
      <c r="AL90" s="359"/>
      <c r="AM90" s="319"/>
      <c r="AN90" s="320"/>
      <c r="AO90" s="320"/>
      <c r="AP90" s="320"/>
      <c r="AQ90" s="321"/>
      <c r="AR90" s="321"/>
      <c r="AS90" s="359"/>
    </row>
    <row r="91" spans="1:45" ht="16" thickTop="1">
      <c r="A91" s="4" t="s">
        <v>288</v>
      </c>
      <c r="B91" s="5"/>
      <c r="C91" s="5"/>
      <c r="D91" s="271"/>
      <c r="E91" s="271"/>
      <c r="F91" s="5"/>
      <c r="G91" s="5"/>
      <c r="H91" s="5"/>
      <c r="I91" s="5"/>
      <c r="J91" s="5"/>
      <c r="K91" s="5"/>
      <c r="L91" s="5"/>
      <c r="M91" s="5"/>
      <c r="N91" s="5"/>
      <c r="O91" s="5"/>
      <c r="P91" s="5"/>
      <c r="Q91" s="5"/>
      <c r="R91" s="5"/>
      <c r="S91" s="5"/>
      <c r="T91" s="5"/>
      <c r="U91" s="5"/>
      <c r="V91" s="5"/>
      <c r="W91" s="5"/>
      <c r="X91" s="5"/>
      <c r="Y91" s="5"/>
      <c r="Z91" s="5"/>
      <c r="AA91" s="5"/>
      <c r="AB91" s="5"/>
      <c r="AC91" s="5"/>
      <c r="AD91" s="5"/>
      <c r="AE91" s="5"/>
      <c r="AF91" s="6" t="s">
        <v>356</v>
      </c>
      <c r="AG91" s="359"/>
      <c r="AH91" s="316"/>
      <c r="AI91" s="317"/>
      <c r="AJ91" s="359"/>
      <c r="AK91" s="318"/>
      <c r="AL91" s="359"/>
      <c r="AM91" s="319"/>
      <c r="AN91" s="320"/>
      <c r="AO91" s="320"/>
      <c r="AP91" s="320"/>
      <c r="AQ91" s="321"/>
      <c r="AR91" s="321"/>
      <c r="AS91" s="359"/>
    </row>
    <row r="92" spans="1:45" ht="16" thickBot="1">
      <c r="A92" s="12"/>
      <c r="B92" s="86">
        <v>1</v>
      </c>
      <c r="C92" s="323">
        <v>2</v>
      </c>
      <c r="D92" s="272">
        <v>3</v>
      </c>
      <c r="E92" s="272">
        <v>4</v>
      </c>
      <c r="F92" s="273">
        <v>5</v>
      </c>
      <c r="G92" s="272">
        <v>6</v>
      </c>
      <c r="H92" s="272">
        <v>7</v>
      </c>
      <c r="I92" s="323">
        <v>8</v>
      </c>
      <c r="J92" s="86">
        <v>9</v>
      </c>
      <c r="K92" s="324">
        <v>10</v>
      </c>
      <c r="L92" s="87">
        <v>11</v>
      </c>
      <c r="M92" s="87">
        <v>12</v>
      </c>
      <c r="N92" s="87">
        <v>13</v>
      </c>
      <c r="O92" s="87">
        <v>14</v>
      </c>
      <c r="P92" s="323">
        <v>15</v>
      </c>
      <c r="Q92" s="86">
        <v>16</v>
      </c>
      <c r="R92" s="324">
        <v>17</v>
      </c>
      <c r="S92" s="87">
        <v>18</v>
      </c>
      <c r="T92" s="87">
        <v>19</v>
      </c>
      <c r="U92" s="87">
        <v>20</v>
      </c>
      <c r="V92" s="87">
        <v>21</v>
      </c>
      <c r="W92" s="86">
        <v>22</v>
      </c>
      <c r="X92" s="86">
        <v>23</v>
      </c>
      <c r="Y92" s="324">
        <v>24</v>
      </c>
      <c r="Z92" s="87">
        <v>25</v>
      </c>
      <c r="AA92" s="87">
        <v>26</v>
      </c>
      <c r="AB92" s="87">
        <v>27</v>
      </c>
      <c r="AC92" s="87">
        <v>28</v>
      </c>
      <c r="AD92" s="86">
        <v>29</v>
      </c>
      <c r="AE92" s="86">
        <v>30</v>
      </c>
      <c r="AF92" s="88">
        <v>31</v>
      </c>
      <c r="AG92" s="359"/>
      <c r="AH92" s="316"/>
      <c r="AI92" s="317"/>
      <c r="AJ92" s="359"/>
      <c r="AK92" s="318"/>
      <c r="AL92" s="359"/>
      <c r="AM92" s="319"/>
      <c r="AN92" s="320"/>
      <c r="AO92" s="320"/>
      <c r="AP92" s="320"/>
      <c r="AQ92" s="321"/>
      <c r="AR92" s="321"/>
      <c r="AS92" s="359"/>
    </row>
    <row r="93" spans="1:45" ht="16" thickTop="1">
      <c r="A93" s="280" t="s">
        <v>11</v>
      </c>
      <c r="B93" s="68" t="s">
        <v>15</v>
      </c>
      <c r="C93" s="290" t="s">
        <v>15</v>
      </c>
      <c r="D93" s="282" t="s">
        <v>25</v>
      </c>
      <c r="E93" s="282" t="s">
        <v>25</v>
      </c>
      <c r="F93" s="282" t="s">
        <v>25</v>
      </c>
      <c r="G93" s="282" t="s">
        <v>25</v>
      </c>
      <c r="H93" s="282" t="s">
        <v>25</v>
      </c>
      <c r="I93" s="290" t="s">
        <v>112</v>
      </c>
      <c r="J93" s="290" t="s">
        <v>112</v>
      </c>
      <c r="K93" s="325" t="s">
        <v>28</v>
      </c>
      <c r="L93" s="102" t="s">
        <v>28</v>
      </c>
      <c r="M93" s="102" t="s">
        <v>28</v>
      </c>
      <c r="N93" s="102" t="s">
        <v>28</v>
      </c>
      <c r="O93" s="102" t="s">
        <v>28</v>
      </c>
      <c r="P93" s="290" t="s">
        <v>13</v>
      </c>
      <c r="Q93" s="68" t="s">
        <v>13</v>
      </c>
      <c r="R93" s="325" t="s">
        <v>26</v>
      </c>
      <c r="S93" s="102" t="s">
        <v>26</v>
      </c>
      <c r="T93" s="102" t="s">
        <v>26</v>
      </c>
      <c r="U93" s="102" t="s">
        <v>26</v>
      </c>
      <c r="V93" s="102" t="s">
        <v>26</v>
      </c>
      <c r="W93" s="68" t="s">
        <v>68</v>
      </c>
      <c r="X93" s="68" t="s">
        <v>68</v>
      </c>
      <c r="Y93" s="325" t="s">
        <v>14</v>
      </c>
      <c r="Z93" s="102" t="s">
        <v>14</v>
      </c>
      <c r="AA93" s="102" t="s">
        <v>14</v>
      </c>
      <c r="AB93" s="31" t="s">
        <v>14</v>
      </c>
      <c r="AC93" s="31" t="s">
        <v>14</v>
      </c>
      <c r="AD93" s="29" t="s">
        <v>112</v>
      </c>
      <c r="AE93" s="29" t="s">
        <v>112</v>
      </c>
      <c r="AF93" s="326" t="s">
        <v>112</v>
      </c>
      <c r="AG93" s="359"/>
      <c r="AH93" s="359"/>
      <c r="AI93" s="359"/>
      <c r="AJ93" s="359"/>
      <c r="AK93" s="359"/>
      <c r="AL93" s="359"/>
      <c r="AM93" s="76"/>
      <c r="AN93" s="76" t="s">
        <v>127</v>
      </c>
      <c r="AO93" s="76">
        <v>0</v>
      </c>
      <c r="AP93" s="76" t="e">
        <f>AO93+AP61</f>
        <v>#REF!</v>
      </c>
      <c r="AQ93" s="76"/>
      <c r="AR93" s="76"/>
      <c r="AS93" s="359"/>
    </row>
    <row r="94" spans="1:45">
      <c r="A94" s="35" t="s">
        <v>24</v>
      </c>
      <c r="B94" s="68"/>
      <c r="C94" s="290"/>
      <c r="D94" s="325" t="s">
        <v>73</v>
      </c>
      <c r="E94" s="41" t="s">
        <v>73</v>
      </c>
      <c r="F94" s="36" t="s">
        <v>73</v>
      </c>
      <c r="G94" s="102" t="s">
        <v>73</v>
      </c>
      <c r="H94" s="102" t="s">
        <v>73</v>
      </c>
      <c r="I94" s="290"/>
      <c r="J94" s="30"/>
      <c r="K94" s="325" t="s">
        <v>412</v>
      </c>
      <c r="L94" s="325" t="s">
        <v>412</v>
      </c>
      <c r="M94" s="325" t="s">
        <v>412</v>
      </c>
      <c r="N94" s="325" t="s">
        <v>412</v>
      </c>
      <c r="O94" s="325" t="s">
        <v>412</v>
      </c>
      <c r="P94" s="290"/>
      <c r="Q94" s="30"/>
      <c r="R94" s="385" t="s">
        <v>16</v>
      </c>
      <c r="S94" s="376" t="s">
        <v>16</v>
      </c>
      <c r="T94" s="376" t="s">
        <v>16</v>
      </c>
      <c r="U94" s="376" t="s">
        <v>16</v>
      </c>
      <c r="V94" s="376" t="s">
        <v>16</v>
      </c>
      <c r="W94" s="68"/>
      <c r="X94" s="30"/>
      <c r="Y94" s="325" t="s">
        <v>73</v>
      </c>
      <c r="Z94" s="41" t="s">
        <v>73</v>
      </c>
      <c r="AA94" s="36" t="s">
        <v>73</v>
      </c>
      <c r="AB94" s="102" t="s">
        <v>73</v>
      </c>
      <c r="AC94" s="102" t="s">
        <v>73</v>
      </c>
      <c r="AD94" s="68"/>
      <c r="AE94" s="68"/>
      <c r="AF94" s="327" t="s">
        <v>112</v>
      </c>
      <c r="AG94" s="359"/>
      <c r="AH94" s="359"/>
      <c r="AI94" s="359"/>
      <c r="AJ94" s="359"/>
      <c r="AK94" s="359"/>
      <c r="AL94" s="359"/>
      <c r="AM94" s="359"/>
      <c r="AN94" s="359"/>
      <c r="AO94" s="359"/>
      <c r="AP94" s="359"/>
      <c r="AQ94" s="359"/>
      <c r="AR94" s="359"/>
      <c r="AS94" s="359"/>
    </row>
    <row r="95" spans="1:45" ht="16" thickBot="1">
      <c r="A95" s="35" t="s">
        <v>31</v>
      </c>
      <c r="B95" s="68"/>
      <c r="C95" s="290"/>
      <c r="D95" s="41" t="s">
        <v>32</v>
      </c>
      <c r="E95" s="41" t="s">
        <v>32</v>
      </c>
      <c r="F95" s="41" t="s">
        <v>32</v>
      </c>
      <c r="G95" s="41" t="s">
        <v>32</v>
      </c>
      <c r="H95" s="41" t="s">
        <v>32</v>
      </c>
      <c r="I95" s="290"/>
      <c r="J95" s="30"/>
      <c r="K95" s="46" t="s">
        <v>33</v>
      </c>
      <c r="L95" s="36"/>
      <c r="M95" s="36"/>
      <c r="N95" s="36"/>
      <c r="O95" s="36"/>
      <c r="P95" s="290"/>
      <c r="Q95" s="30"/>
      <c r="R95" s="325" t="s">
        <v>25</v>
      </c>
      <c r="S95" s="41" t="s">
        <v>25</v>
      </c>
      <c r="T95" s="36" t="s">
        <v>25</v>
      </c>
      <c r="U95" s="36" t="s">
        <v>25</v>
      </c>
      <c r="V95" s="36" t="s">
        <v>25</v>
      </c>
      <c r="W95" s="68"/>
      <c r="X95" s="30"/>
      <c r="Y95" s="46" t="s">
        <v>33</v>
      </c>
      <c r="Z95" s="36"/>
      <c r="AA95" s="36"/>
      <c r="AB95" s="41"/>
      <c r="AC95" s="41"/>
      <c r="AD95" s="30"/>
      <c r="AE95" s="68"/>
      <c r="AF95" s="327"/>
      <c r="AG95" s="359"/>
      <c r="AH95" s="359"/>
      <c r="AI95" s="359"/>
      <c r="AJ95" s="359"/>
      <c r="AK95" s="359"/>
      <c r="AL95" s="359"/>
      <c r="AM95" s="359"/>
      <c r="AN95" s="359"/>
      <c r="AO95" s="359"/>
      <c r="AP95" s="359"/>
      <c r="AQ95" s="359"/>
      <c r="AR95" s="359"/>
      <c r="AS95" s="359"/>
    </row>
    <row r="96" spans="1:45" ht="17" thickTop="1" thickBot="1">
      <c r="A96" s="69" t="s">
        <v>35</v>
      </c>
      <c r="B96" s="51"/>
      <c r="C96" s="328"/>
      <c r="D96" s="53"/>
      <c r="E96" s="53"/>
      <c r="F96" s="53"/>
      <c r="G96" s="53"/>
      <c r="H96" s="50"/>
      <c r="I96" s="328"/>
      <c r="J96" s="52"/>
      <c r="K96" s="329"/>
      <c r="L96" s="50"/>
      <c r="M96" s="50"/>
      <c r="N96" s="50"/>
      <c r="O96" s="50"/>
      <c r="P96" s="328"/>
      <c r="Q96" s="52"/>
      <c r="R96" s="329"/>
      <c r="S96" s="50"/>
      <c r="T96" s="50"/>
      <c r="U96" s="50"/>
      <c r="V96" s="50"/>
      <c r="W96" s="51"/>
      <c r="X96" s="52"/>
      <c r="Y96" s="329"/>
      <c r="Z96" s="50"/>
      <c r="AA96" s="50"/>
      <c r="AB96" s="50"/>
      <c r="AC96" s="50"/>
      <c r="AD96" s="52"/>
      <c r="AE96" s="51"/>
      <c r="AF96" s="54"/>
      <c r="AG96" s="359"/>
      <c r="AH96" s="312" t="s">
        <v>289</v>
      </c>
      <c r="AI96" s="308" t="s">
        <v>3</v>
      </c>
      <c r="AJ96" s="308" t="s">
        <v>4</v>
      </c>
      <c r="AK96" s="309" t="s">
        <v>5</v>
      </c>
      <c r="AL96" s="359"/>
      <c r="AM96" s="8"/>
      <c r="AN96" s="9" t="s">
        <v>1</v>
      </c>
      <c r="AO96" s="9"/>
      <c r="AP96" s="10"/>
      <c r="AQ96" s="10"/>
      <c r="AR96" s="11"/>
      <c r="AS96" s="359"/>
    </row>
    <row r="97" spans="1:45" ht="18" customHeight="1" thickTop="1">
      <c r="A97" s="288" t="s">
        <v>22</v>
      </c>
      <c r="B97" s="290" t="s">
        <v>418</v>
      </c>
      <c r="C97" s="290" t="s">
        <v>52</v>
      </c>
      <c r="D97" s="60"/>
      <c r="E97" s="60"/>
      <c r="F97" s="60"/>
      <c r="G97" s="60"/>
      <c r="H97" s="60"/>
      <c r="I97" s="290"/>
      <c r="J97" s="290"/>
      <c r="K97" s="325" t="s">
        <v>52</v>
      </c>
      <c r="L97" s="60" t="s">
        <v>52</v>
      </c>
      <c r="M97" s="60" t="s">
        <v>52</v>
      </c>
      <c r="N97" s="60" t="s">
        <v>52</v>
      </c>
      <c r="O97" s="60" t="s">
        <v>52</v>
      </c>
      <c r="P97" s="290" t="s">
        <v>52</v>
      </c>
      <c r="Q97" s="290" t="s">
        <v>52</v>
      </c>
      <c r="R97" s="325" t="s">
        <v>52</v>
      </c>
      <c r="S97" s="60" t="s">
        <v>52</v>
      </c>
      <c r="T97" s="60" t="s">
        <v>52</v>
      </c>
      <c r="U97" s="60" t="s">
        <v>52</v>
      </c>
      <c r="V97" s="60" t="s">
        <v>52</v>
      </c>
      <c r="W97" s="290" t="s">
        <v>52</v>
      </c>
      <c r="X97" s="290" t="s">
        <v>52</v>
      </c>
      <c r="Y97" s="325"/>
      <c r="Z97" s="60"/>
      <c r="AA97" s="60"/>
      <c r="AB97" s="60"/>
      <c r="AC97" s="60"/>
      <c r="AD97" s="290"/>
      <c r="AE97" s="290"/>
      <c r="AF97" s="330"/>
      <c r="AG97" s="359"/>
      <c r="AH97" s="125" t="s">
        <v>290</v>
      </c>
      <c r="AI97" s="30"/>
      <c r="AJ97" s="44"/>
      <c r="AK97" s="45"/>
      <c r="AL97" s="359"/>
      <c r="AM97" s="35"/>
      <c r="AN97" s="218" t="s">
        <v>6</v>
      </c>
      <c r="AO97" s="277" t="s">
        <v>7</v>
      </c>
      <c r="AP97" s="278" t="s">
        <v>8</v>
      </c>
      <c r="AQ97" s="278" t="s">
        <v>9</v>
      </c>
      <c r="AR97" s="279" t="s">
        <v>10</v>
      </c>
      <c r="AS97" s="359"/>
    </row>
    <row r="98" spans="1:45">
      <c r="A98" s="293" t="s">
        <v>46</v>
      </c>
      <c r="B98" s="294"/>
      <c r="C98" s="290"/>
      <c r="D98" s="41"/>
      <c r="E98" s="41"/>
      <c r="F98" s="41"/>
      <c r="G98" s="41"/>
      <c r="H98" s="41"/>
      <c r="I98" s="290"/>
      <c r="J98" s="30"/>
      <c r="K98" s="325"/>
      <c r="L98" s="41"/>
      <c r="M98" s="41"/>
      <c r="N98" s="41"/>
      <c r="O98" s="41"/>
      <c r="P98" s="290"/>
      <c r="Q98" s="30"/>
      <c r="R98" s="325"/>
      <c r="S98" s="41"/>
      <c r="T98" s="41"/>
      <c r="U98" s="41"/>
      <c r="V98" s="41"/>
      <c r="W98" s="294"/>
      <c r="X98" s="30"/>
      <c r="Y98" s="325"/>
      <c r="Z98" s="41"/>
      <c r="AA98" s="41"/>
      <c r="AB98" s="41"/>
      <c r="AC98" s="41"/>
      <c r="AD98" s="30"/>
      <c r="AE98" s="294"/>
      <c r="AF98" s="327"/>
      <c r="AG98" s="359"/>
      <c r="AH98" s="286" t="s">
        <v>291</v>
      </c>
      <c r="AI98" s="36"/>
      <c r="AJ98" s="36"/>
      <c r="AK98" s="97"/>
      <c r="AL98" s="359"/>
      <c r="AM98" s="35" t="s">
        <v>14</v>
      </c>
      <c r="AN98" s="36" t="s">
        <v>23</v>
      </c>
      <c r="AO98" s="36">
        <v>0</v>
      </c>
      <c r="AP98" s="37">
        <f t="shared" ref="AP98:AP106" si="6">AO98+AP80</f>
        <v>0</v>
      </c>
      <c r="AQ98" s="37">
        <v>0</v>
      </c>
      <c r="AR98" s="38">
        <f t="shared" ref="AR98:AR106" si="7">AQ98+AR80</f>
        <v>0</v>
      </c>
      <c r="AS98" s="359"/>
    </row>
    <row r="99" spans="1:45">
      <c r="A99" s="293" t="s">
        <v>20</v>
      </c>
      <c r="B99" s="294" t="s">
        <v>55</v>
      </c>
      <c r="C99" s="290" t="s">
        <v>55</v>
      </c>
      <c r="D99" s="41" t="s">
        <v>55</v>
      </c>
      <c r="E99" s="41" t="s">
        <v>55</v>
      </c>
      <c r="F99" s="41" t="s">
        <v>55</v>
      </c>
      <c r="G99" s="41" t="s">
        <v>55</v>
      </c>
      <c r="H99" s="41" t="s">
        <v>55</v>
      </c>
      <c r="I99" s="290" t="s">
        <v>55</v>
      </c>
      <c r="J99" s="30" t="s">
        <v>55</v>
      </c>
      <c r="K99" s="325"/>
      <c r="L99" s="41"/>
      <c r="M99" s="41"/>
      <c r="N99" s="41"/>
      <c r="O99" s="41"/>
      <c r="P99" s="290"/>
      <c r="Q99" s="30"/>
      <c r="R99" s="325"/>
      <c r="S99" s="41"/>
      <c r="T99" s="41"/>
      <c r="U99" s="41"/>
      <c r="V99" s="41"/>
      <c r="W99" s="294" t="s">
        <v>55</v>
      </c>
      <c r="X99" s="30" t="s">
        <v>55</v>
      </c>
      <c r="Y99" s="325" t="s">
        <v>55</v>
      </c>
      <c r="Z99" s="41" t="s">
        <v>55</v>
      </c>
      <c r="AA99" s="41" t="s">
        <v>55</v>
      </c>
      <c r="AB99" s="41"/>
      <c r="AC99" s="41"/>
      <c r="AD99" s="30"/>
      <c r="AE99" s="294"/>
      <c r="AF99" s="327"/>
      <c r="AG99" s="359"/>
      <c r="AH99" s="48" t="s">
        <v>292</v>
      </c>
      <c r="AI99" s="30"/>
      <c r="AJ99" s="44"/>
      <c r="AK99" s="45"/>
      <c r="AL99" s="359"/>
      <c r="AM99" s="35" t="s">
        <v>29</v>
      </c>
      <c r="AN99" s="36" t="s">
        <v>30</v>
      </c>
      <c r="AO99" s="36">
        <v>0</v>
      </c>
      <c r="AP99" s="37">
        <f t="shared" si="6"/>
        <v>0</v>
      </c>
      <c r="AQ99" s="37">
        <v>0</v>
      </c>
      <c r="AR99" s="38">
        <f t="shared" si="7"/>
        <v>0</v>
      </c>
      <c r="AS99" s="359"/>
    </row>
    <row r="100" spans="1:45">
      <c r="A100" s="293" t="s">
        <v>43</v>
      </c>
      <c r="B100" s="294"/>
      <c r="C100" s="290"/>
      <c r="D100" s="41"/>
      <c r="E100" s="41"/>
      <c r="F100" s="41"/>
      <c r="G100" s="41"/>
      <c r="H100" s="41"/>
      <c r="I100" s="290"/>
      <c r="J100" s="30"/>
      <c r="K100" s="325"/>
      <c r="L100" s="41"/>
      <c r="M100" s="41"/>
      <c r="N100" s="41"/>
      <c r="O100" s="41"/>
      <c r="P100" s="290" t="s">
        <v>52</v>
      </c>
      <c r="Q100" s="30" t="s">
        <v>52</v>
      </c>
      <c r="R100" s="325" t="s">
        <v>55</v>
      </c>
      <c r="S100" s="41" t="s">
        <v>55</v>
      </c>
      <c r="T100" s="41" t="s">
        <v>55</v>
      </c>
      <c r="U100" s="41" t="s">
        <v>55</v>
      </c>
      <c r="V100" s="41" t="s">
        <v>55</v>
      </c>
      <c r="W100" s="294" t="s">
        <v>55</v>
      </c>
      <c r="X100" s="30" t="s">
        <v>55</v>
      </c>
      <c r="Y100" s="325" t="s">
        <v>55</v>
      </c>
      <c r="Z100" s="41" t="s">
        <v>55</v>
      </c>
      <c r="AA100" s="41" t="s">
        <v>55</v>
      </c>
      <c r="AB100" s="41" t="s">
        <v>55</v>
      </c>
      <c r="AC100" s="41" t="s">
        <v>55</v>
      </c>
      <c r="AD100" s="30" t="s">
        <v>55</v>
      </c>
      <c r="AE100" s="294" t="s">
        <v>55</v>
      </c>
      <c r="AF100" s="327" t="s">
        <v>55</v>
      </c>
      <c r="AG100" s="359"/>
      <c r="AH100" s="286" t="s">
        <v>293</v>
      </c>
      <c r="AI100" s="41"/>
      <c r="AJ100" s="36"/>
      <c r="AK100" s="287"/>
      <c r="AL100" s="359"/>
      <c r="AM100" s="35" t="s">
        <v>12</v>
      </c>
      <c r="AN100" s="36" t="s">
        <v>20</v>
      </c>
      <c r="AO100" s="36">
        <v>0</v>
      </c>
      <c r="AP100" s="37">
        <f t="shared" si="6"/>
        <v>0</v>
      </c>
      <c r="AQ100" s="37">
        <v>0</v>
      </c>
      <c r="AR100" s="38">
        <f t="shared" si="7"/>
        <v>0</v>
      </c>
      <c r="AS100" s="359"/>
    </row>
    <row r="101" spans="1:45">
      <c r="A101" s="293" t="s">
        <v>21</v>
      </c>
      <c r="B101" s="294"/>
      <c r="C101" s="290"/>
      <c r="D101" s="41"/>
      <c r="E101" s="41"/>
      <c r="F101" s="41"/>
      <c r="G101" s="41"/>
      <c r="H101" s="41"/>
      <c r="I101" s="290"/>
      <c r="J101" s="30"/>
      <c r="K101" s="325"/>
      <c r="L101" s="41"/>
      <c r="M101" s="41"/>
      <c r="N101" s="41"/>
      <c r="O101" s="41"/>
      <c r="P101" s="290"/>
      <c r="Q101" s="30"/>
      <c r="R101" s="325"/>
      <c r="S101" s="41"/>
      <c r="T101" s="41"/>
      <c r="U101" s="41"/>
      <c r="V101" s="41"/>
      <c r="W101" s="294"/>
      <c r="X101" s="30"/>
      <c r="Y101" s="325"/>
      <c r="Z101" s="41"/>
      <c r="AA101" s="41"/>
      <c r="AB101" s="41"/>
      <c r="AC101" s="41"/>
      <c r="AD101" s="30" t="s">
        <v>258</v>
      </c>
      <c r="AE101" s="294" t="s">
        <v>258</v>
      </c>
      <c r="AF101" s="327" t="s">
        <v>55</v>
      </c>
      <c r="AG101" s="359"/>
      <c r="AH101" s="48" t="s">
        <v>294</v>
      </c>
      <c r="AI101" s="30"/>
      <c r="AJ101" s="44"/>
      <c r="AK101" s="45"/>
      <c r="AL101" s="359"/>
      <c r="AM101" s="35" t="s">
        <v>28</v>
      </c>
      <c r="AN101" s="36" t="s">
        <v>43</v>
      </c>
      <c r="AO101" s="36">
        <v>0</v>
      </c>
      <c r="AP101" s="37">
        <f t="shared" si="6"/>
        <v>0</v>
      </c>
      <c r="AQ101" s="37">
        <v>0</v>
      </c>
      <c r="AR101" s="38">
        <f t="shared" si="7"/>
        <v>0</v>
      </c>
      <c r="AS101" s="359"/>
    </row>
    <row r="102" spans="1:45">
      <c r="A102" s="293" t="s">
        <v>60</v>
      </c>
      <c r="B102" s="294" t="s">
        <v>44</v>
      </c>
      <c r="C102" s="290" t="s">
        <v>44</v>
      </c>
      <c r="D102" s="41" t="s">
        <v>44</v>
      </c>
      <c r="E102" s="41" t="s">
        <v>44</v>
      </c>
      <c r="F102" s="41" t="s">
        <v>44</v>
      </c>
      <c r="G102" s="41" t="s">
        <v>44</v>
      </c>
      <c r="H102" s="41"/>
      <c r="I102" s="290"/>
      <c r="J102" s="30"/>
      <c r="K102" s="325"/>
      <c r="L102" s="41"/>
      <c r="M102" s="41"/>
      <c r="N102" s="41"/>
      <c r="O102" s="41"/>
      <c r="P102" s="290"/>
      <c r="Q102" s="30"/>
      <c r="R102" s="325"/>
      <c r="S102" s="41"/>
      <c r="T102" s="41"/>
      <c r="U102" s="41"/>
      <c r="V102" s="41"/>
      <c r="W102" s="294"/>
      <c r="X102" s="30"/>
      <c r="Y102" s="325"/>
      <c r="Z102" s="41"/>
      <c r="AA102" s="41"/>
      <c r="AB102" s="41"/>
      <c r="AC102" s="41"/>
      <c r="AD102" s="30"/>
      <c r="AE102" s="294"/>
      <c r="AF102" s="327"/>
      <c r="AG102" s="359"/>
      <c r="AH102" s="286" t="s">
        <v>295</v>
      </c>
      <c r="AI102" s="36"/>
      <c r="AJ102" s="36"/>
      <c r="AK102" s="97"/>
      <c r="AL102" s="359"/>
      <c r="AM102" s="35" t="s">
        <v>25</v>
      </c>
      <c r="AN102" s="36" t="s">
        <v>21</v>
      </c>
      <c r="AO102" s="36">
        <v>0</v>
      </c>
      <c r="AP102" s="37">
        <f t="shared" si="6"/>
        <v>0</v>
      </c>
      <c r="AQ102" s="37">
        <v>0</v>
      </c>
      <c r="AR102" s="38">
        <f t="shared" si="7"/>
        <v>0</v>
      </c>
      <c r="AS102" s="359"/>
    </row>
    <row r="103" spans="1:45">
      <c r="A103" s="293" t="s">
        <v>49</v>
      </c>
      <c r="B103" s="294"/>
      <c r="C103" s="290"/>
      <c r="D103" s="41"/>
      <c r="E103" s="41"/>
      <c r="F103" s="41"/>
      <c r="G103" s="41"/>
      <c r="H103" s="41"/>
      <c r="I103" s="290"/>
      <c r="J103" s="30"/>
      <c r="K103" s="325"/>
      <c r="L103" s="41"/>
      <c r="M103" s="41"/>
      <c r="N103" s="41"/>
      <c r="O103" s="41"/>
      <c r="P103" s="290"/>
      <c r="Q103" s="30"/>
      <c r="R103" s="325"/>
      <c r="S103" s="41"/>
      <c r="T103" s="41"/>
      <c r="U103" s="41"/>
      <c r="V103" s="41"/>
      <c r="W103" s="294"/>
      <c r="X103" s="30"/>
      <c r="Y103" s="325"/>
      <c r="Z103" s="41"/>
      <c r="AA103" s="41"/>
      <c r="AB103" s="41"/>
      <c r="AC103" s="41"/>
      <c r="AD103" s="30"/>
      <c r="AE103" s="294"/>
      <c r="AF103" s="327"/>
      <c r="AG103" s="359"/>
      <c r="AH103" s="48" t="s">
        <v>296</v>
      </c>
      <c r="AI103" s="30"/>
      <c r="AJ103" s="44"/>
      <c r="AK103" s="45"/>
      <c r="AL103" s="331"/>
      <c r="AM103" s="35" t="s">
        <v>50</v>
      </c>
      <c r="AN103" s="36" t="s">
        <v>51</v>
      </c>
      <c r="AO103" s="36">
        <v>0</v>
      </c>
      <c r="AP103" s="37">
        <f t="shared" si="6"/>
        <v>0</v>
      </c>
      <c r="AQ103" s="37">
        <v>0</v>
      </c>
      <c r="AR103" s="38">
        <f t="shared" si="7"/>
        <v>0</v>
      </c>
      <c r="AS103" s="359"/>
    </row>
    <row r="104" spans="1:45">
      <c r="A104" s="293" t="s">
        <v>48</v>
      </c>
      <c r="B104" s="294"/>
      <c r="C104" s="290"/>
      <c r="D104" s="41"/>
      <c r="E104" s="41"/>
      <c r="F104" s="41"/>
      <c r="G104" s="41"/>
      <c r="H104" s="41"/>
      <c r="I104" s="290"/>
      <c r="J104" s="30"/>
      <c r="K104" s="325"/>
      <c r="L104" s="41"/>
      <c r="M104" s="41"/>
      <c r="N104" s="41"/>
      <c r="O104" s="41"/>
      <c r="P104" s="290"/>
      <c r="Q104" s="30"/>
      <c r="R104" s="325"/>
      <c r="S104" s="41"/>
      <c r="T104" s="41"/>
      <c r="U104" s="41"/>
      <c r="V104" s="41"/>
      <c r="W104" s="294"/>
      <c r="X104" s="30"/>
      <c r="Y104" s="325"/>
      <c r="Z104" s="41"/>
      <c r="AA104" s="41"/>
      <c r="AB104" s="41"/>
      <c r="AC104" s="41"/>
      <c r="AD104" s="30"/>
      <c r="AE104" s="294"/>
      <c r="AF104" s="327"/>
      <c r="AG104" s="359"/>
      <c r="AH104" s="332" t="s">
        <v>297</v>
      </c>
      <c r="AI104" s="41"/>
      <c r="AJ104" s="36"/>
      <c r="AK104" s="287"/>
      <c r="AL104" s="331"/>
      <c r="AM104" s="35" t="s">
        <v>27</v>
      </c>
      <c r="AN104" s="36" t="s">
        <v>49</v>
      </c>
      <c r="AO104" s="36">
        <v>0</v>
      </c>
      <c r="AP104" s="37">
        <f t="shared" si="6"/>
        <v>0</v>
      </c>
      <c r="AQ104" s="37">
        <v>0</v>
      </c>
      <c r="AR104" s="38">
        <f t="shared" si="7"/>
        <v>0</v>
      </c>
      <c r="AS104" s="359"/>
    </row>
    <row r="105" spans="1:45">
      <c r="A105" s="297" t="s">
        <v>54</v>
      </c>
      <c r="B105" s="290"/>
      <c r="C105" s="290"/>
      <c r="D105" s="41"/>
      <c r="E105" s="41"/>
      <c r="F105" s="41"/>
      <c r="G105" s="41"/>
      <c r="H105" s="41"/>
      <c r="I105" s="290"/>
      <c r="J105" s="30"/>
      <c r="K105" s="325" t="s">
        <v>258</v>
      </c>
      <c r="L105" s="41" t="s">
        <v>258</v>
      </c>
      <c r="M105" s="41" t="s">
        <v>258</v>
      </c>
      <c r="N105" s="41" t="s">
        <v>258</v>
      </c>
      <c r="O105" s="41" t="s">
        <v>258</v>
      </c>
      <c r="P105" s="290"/>
      <c r="Q105" s="30"/>
      <c r="R105" s="325"/>
      <c r="S105" s="41"/>
      <c r="T105" s="41"/>
      <c r="U105" s="41"/>
      <c r="V105" s="41"/>
      <c r="W105" s="290"/>
      <c r="X105" s="30"/>
      <c r="Y105" s="325"/>
      <c r="Z105" s="41"/>
      <c r="AA105" s="41"/>
      <c r="AB105" s="41"/>
      <c r="AC105" s="41"/>
      <c r="AD105" s="30"/>
      <c r="AE105" s="290"/>
      <c r="AF105" s="327"/>
      <c r="AG105" s="306"/>
      <c r="AH105" s="48" t="s">
        <v>298</v>
      </c>
      <c r="AI105" s="30"/>
      <c r="AJ105" s="44"/>
      <c r="AK105" s="45"/>
      <c r="AL105" s="331"/>
      <c r="AM105" s="35" t="s">
        <v>26</v>
      </c>
      <c r="AN105" s="36" t="s">
        <v>54</v>
      </c>
      <c r="AO105" s="36">
        <v>0</v>
      </c>
      <c r="AP105" s="37">
        <f t="shared" si="6"/>
        <v>0</v>
      </c>
      <c r="AQ105" s="37">
        <v>0</v>
      </c>
      <c r="AR105" s="38">
        <f t="shared" si="7"/>
        <v>0</v>
      </c>
      <c r="AS105" s="359"/>
    </row>
    <row r="106" spans="1:45" ht="16" thickBot="1">
      <c r="A106" s="387" t="s">
        <v>252</v>
      </c>
      <c r="B106" s="388"/>
      <c r="C106" s="388"/>
      <c r="D106" s="216"/>
      <c r="E106" s="216"/>
      <c r="F106" s="216"/>
      <c r="G106" s="216"/>
      <c r="H106" s="216"/>
      <c r="I106" s="388"/>
      <c r="J106" s="122"/>
      <c r="K106" s="339"/>
      <c r="L106" s="216"/>
      <c r="M106" s="216"/>
      <c r="N106" s="216"/>
      <c r="O106" s="216"/>
      <c r="P106" s="388"/>
      <c r="Q106" s="122"/>
      <c r="R106" s="339"/>
      <c r="S106" s="216"/>
      <c r="T106" s="216"/>
      <c r="U106" s="216"/>
      <c r="V106" s="216"/>
      <c r="W106" s="388"/>
      <c r="X106" s="122"/>
      <c r="Y106" s="339"/>
      <c r="Z106" s="216"/>
      <c r="AA106" s="216"/>
      <c r="AB106" s="216"/>
      <c r="AC106" s="216"/>
      <c r="AD106" s="122"/>
      <c r="AE106" s="388"/>
      <c r="AF106" s="389"/>
      <c r="AG106" s="132"/>
      <c r="AH106" s="136" t="s">
        <v>299</v>
      </c>
      <c r="AI106" s="137"/>
      <c r="AJ106" s="123"/>
      <c r="AK106" s="124"/>
      <c r="AL106" s="331"/>
      <c r="AM106" s="69" t="s">
        <v>16</v>
      </c>
      <c r="AN106" s="70" t="s">
        <v>48</v>
      </c>
      <c r="AO106" s="70">
        <v>0</v>
      </c>
      <c r="AP106" s="70">
        <f t="shared" si="6"/>
        <v>0</v>
      </c>
      <c r="AQ106" s="71">
        <v>0</v>
      </c>
      <c r="AR106" s="72">
        <f t="shared" si="7"/>
        <v>0</v>
      </c>
      <c r="AS106" s="359"/>
    </row>
    <row r="107" spans="1:45" ht="16" thickTop="1">
      <c r="A107" s="359"/>
      <c r="B107" s="359"/>
      <c r="C107" s="359"/>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t="s">
        <v>355</v>
      </c>
      <c r="AE107" s="359"/>
      <c r="AF107" s="359"/>
      <c r="AG107" s="132"/>
      <c r="AH107" s="359"/>
      <c r="AI107" s="359"/>
      <c r="AJ107" s="359"/>
      <c r="AK107" s="359"/>
      <c r="AL107" s="331"/>
      <c r="AM107" s="76"/>
      <c r="AN107" s="76" t="s">
        <v>127</v>
      </c>
      <c r="AO107" s="76">
        <v>3</v>
      </c>
      <c r="AP107" s="110" t="e">
        <f>AO107+AP93</f>
        <v>#REF!</v>
      </c>
      <c r="AQ107" s="76"/>
      <c r="AR107" s="76"/>
      <c r="AS107" s="359"/>
    </row>
    <row r="108" spans="1:45" ht="16" thickBot="1">
      <c r="B108" s="359"/>
      <c r="C108" s="359"/>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31"/>
      <c r="AM108" s="359"/>
      <c r="AN108" s="359"/>
      <c r="AO108" s="359"/>
      <c r="AP108" s="359"/>
      <c r="AQ108" s="359"/>
      <c r="AR108" s="359"/>
      <c r="AS108" s="359"/>
    </row>
    <row r="109" spans="1:45" ht="17" thickTop="1" thickBot="1">
      <c r="A109" s="288" t="s">
        <v>300</v>
      </c>
      <c r="B109" s="392">
        <v>1</v>
      </c>
      <c r="C109" s="386">
        <v>2</v>
      </c>
      <c r="D109" s="386">
        <v>3</v>
      </c>
      <c r="E109" s="386">
        <v>4</v>
      </c>
      <c r="F109" s="393">
        <v>5</v>
      </c>
      <c r="G109" s="393">
        <v>6</v>
      </c>
      <c r="H109" s="386">
        <v>7</v>
      </c>
      <c r="I109" s="386">
        <v>8</v>
      </c>
      <c r="J109" s="386">
        <v>9</v>
      </c>
      <c r="K109" s="386">
        <v>10</v>
      </c>
      <c r="L109" s="386">
        <v>11</v>
      </c>
      <c r="M109" s="393">
        <v>12</v>
      </c>
      <c r="N109" s="393">
        <v>13</v>
      </c>
      <c r="O109" s="386">
        <v>14</v>
      </c>
      <c r="P109" s="386">
        <v>15</v>
      </c>
      <c r="Q109" s="386">
        <v>16</v>
      </c>
      <c r="R109" s="386">
        <v>17</v>
      </c>
      <c r="S109" s="386">
        <v>18</v>
      </c>
      <c r="T109" s="393">
        <v>19</v>
      </c>
      <c r="U109" s="393">
        <v>20</v>
      </c>
      <c r="V109" s="386">
        <v>21</v>
      </c>
      <c r="W109" s="386">
        <v>22</v>
      </c>
      <c r="X109" s="386">
        <v>23</v>
      </c>
      <c r="Y109" s="386">
        <v>24</v>
      </c>
      <c r="Z109" s="386">
        <v>25</v>
      </c>
      <c r="AA109" s="393">
        <v>26</v>
      </c>
      <c r="AB109" s="393">
        <v>27</v>
      </c>
      <c r="AC109" s="386">
        <v>28</v>
      </c>
      <c r="AD109" s="386">
        <v>29</v>
      </c>
      <c r="AE109" s="394">
        <v>30</v>
      </c>
      <c r="AF109" s="359"/>
      <c r="AG109" s="359"/>
      <c r="AH109" s="331"/>
      <c r="AI109" s="331"/>
      <c r="AJ109" s="331"/>
      <c r="AK109" s="331"/>
      <c r="AL109" s="331"/>
      <c r="AM109" s="359"/>
      <c r="AN109" s="359"/>
      <c r="AO109" s="359"/>
      <c r="AP109" s="359"/>
      <c r="AQ109" s="359"/>
      <c r="AR109" s="359"/>
      <c r="AS109" s="359"/>
    </row>
    <row r="110" spans="1:45" ht="16" thickTop="1">
      <c r="A110" s="280" t="s">
        <v>11</v>
      </c>
      <c r="B110" s="27" t="s">
        <v>73</v>
      </c>
      <c r="C110" s="27" t="s">
        <v>73</v>
      </c>
      <c r="D110" s="27" t="s">
        <v>73</v>
      </c>
      <c r="E110" s="27" t="s">
        <v>73</v>
      </c>
      <c r="F110" s="29" t="s">
        <v>114</v>
      </c>
      <c r="G110" s="29" t="s">
        <v>114</v>
      </c>
      <c r="H110" s="325" t="s">
        <v>14</v>
      </c>
      <c r="I110" s="325" t="s">
        <v>14</v>
      </c>
      <c r="J110" s="325" t="s">
        <v>14</v>
      </c>
      <c r="K110" s="325" t="s">
        <v>14</v>
      </c>
      <c r="L110" s="325" t="s">
        <v>14</v>
      </c>
      <c r="M110" s="29" t="s">
        <v>18</v>
      </c>
      <c r="N110" s="29" t="s">
        <v>18</v>
      </c>
      <c r="O110" s="31" t="s">
        <v>27</v>
      </c>
      <c r="P110" s="31" t="s">
        <v>27</v>
      </c>
      <c r="Q110" s="31" t="s">
        <v>27</v>
      </c>
      <c r="R110" s="31" t="s">
        <v>27</v>
      </c>
      <c r="S110" s="31" t="s">
        <v>27</v>
      </c>
      <c r="T110" s="29" t="s">
        <v>67</v>
      </c>
      <c r="U110" s="29" t="s">
        <v>67</v>
      </c>
      <c r="V110" s="31" t="s">
        <v>50</v>
      </c>
      <c r="W110" s="102" t="s">
        <v>50</v>
      </c>
      <c r="X110" s="102" t="s">
        <v>50</v>
      </c>
      <c r="Y110" s="102" t="s">
        <v>50</v>
      </c>
      <c r="Z110" s="102" t="s">
        <v>50</v>
      </c>
      <c r="AA110" s="68" t="s">
        <v>66</v>
      </c>
      <c r="AB110" s="68" t="s">
        <v>66</v>
      </c>
      <c r="AC110" s="282" t="s">
        <v>28</v>
      </c>
      <c r="AD110" s="282" t="s">
        <v>28</v>
      </c>
      <c r="AE110" s="310" t="s">
        <v>28</v>
      </c>
      <c r="AF110" s="359"/>
      <c r="AG110" s="359"/>
      <c r="AH110" s="312" t="s">
        <v>301</v>
      </c>
      <c r="AI110" s="308" t="s">
        <v>3</v>
      </c>
      <c r="AJ110" s="308" t="s">
        <v>4</v>
      </c>
      <c r="AK110" s="309" t="s">
        <v>5</v>
      </c>
      <c r="AL110" s="306"/>
      <c r="AM110" s="8"/>
      <c r="AN110" s="9" t="s">
        <v>1</v>
      </c>
      <c r="AO110" s="9"/>
      <c r="AP110" s="10"/>
      <c r="AQ110" s="10"/>
      <c r="AR110" s="11"/>
      <c r="AS110" s="132"/>
    </row>
    <row r="111" spans="1:45" ht="18" customHeight="1">
      <c r="A111" s="35" t="s">
        <v>24</v>
      </c>
      <c r="B111" s="102" t="s">
        <v>26</v>
      </c>
      <c r="C111" s="102" t="s">
        <v>26</v>
      </c>
      <c r="D111" s="102" t="s">
        <v>26</v>
      </c>
      <c r="E111" s="102" t="s">
        <v>26</v>
      </c>
      <c r="F111" s="68"/>
      <c r="G111" s="68"/>
      <c r="H111" s="282" t="s">
        <v>12</v>
      </c>
      <c r="I111" s="102" t="s">
        <v>12</v>
      </c>
      <c r="J111" s="102" t="s">
        <v>12</v>
      </c>
      <c r="K111" s="102" t="s">
        <v>12</v>
      </c>
      <c r="L111" s="102" t="s">
        <v>412</v>
      </c>
      <c r="M111" s="68"/>
      <c r="N111" s="68"/>
      <c r="O111" s="414"/>
      <c r="P111" s="414"/>
      <c r="Q111" s="414"/>
      <c r="R111" s="414"/>
      <c r="S111" s="414"/>
      <c r="T111" s="68"/>
      <c r="U111" s="68"/>
      <c r="V111" s="102" t="s">
        <v>25</v>
      </c>
      <c r="W111" s="102" t="s">
        <v>25</v>
      </c>
      <c r="X111" s="102" t="s">
        <v>25</v>
      </c>
      <c r="Y111" s="102" t="s">
        <v>25</v>
      </c>
      <c r="Z111" s="102" t="s">
        <v>25</v>
      </c>
      <c r="AA111" s="68"/>
      <c r="AB111" s="68"/>
      <c r="AC111" s="384" t="s">
        <v>16</v>
      </c>
      <c r="AD111" s="384" t="s">
        <v>16</v>
      </c>
      <c r="AE111" s="384" t="s">
        <v>16</v>
      </c>
      <c r="AF111" s="359"/>
      <c r="AG111" s="359"/>
      <c r="AH111" s="286" t="s">
        <v>302</v>
      </c>
      <c r="AI111" s="36"/>
      <c r="AJ111" s="36"/>
      <c r="AK111" s="38"/>
      <c r="AL111" s="132"/>
      <c r="AM111" s="35"/>
      <c r="AN111" s="218" t="s">
        <v>6</v>
      </c>
      <c r="AO111" s="277" t="s">
        <v>7</v>
      </c>
      <c r="AP111" s="278" t="s">
        <v>8</v>
      </c>
      <c r="AQ111" s="278" t="s">
        <v>9</v>
      </c>
      <c r="AR111" s="279" t="s">
        <v>10</v>
      </c>
      <c r="AS111" s="333" t="s">
        <v>150</v>
      </c>
    </row>
    <row r="112" spans="1:45">
      <c r="A112" s="35" t="s">
        <v>31</v>
      </c>
      <c r="B112" s="41" t="s">
        <v>25</v>
      </c>
      <c r="C112" s="41" t="s">
        <v>25</v>
      </c>
      <c r="D112" s="41" t="s">
        <v>25</v>
      </c>
      <c r="E112" s="41" t="s">
        <v>25</v>
      </c>
      <c r="F112" s="68"/>
      <c r="G112" s="68"/>
      <c r="H112" s="46" t="s">
        <v>33</v>
      </c>
      <c r="I112" s="41"/>
      <c r="J112" s="36"/>
      <c r="K112" s="36"/>
      <c r="L112" s="36"/>
      <c r="M112" s="68"/>
      <c r="N112" s="68"/>
      <c r="O112" s="36" t="s">
        <v>73</v>
      </c>
      <c r="P112" s="36" t="s">
        <v>73</v>
      </c>
      <c r="Q112" s="36" t="s">
        <v>73</v>
      </c>
      <c r="R112" s="36" t="s">
        <v>73</v>
      </c>
      <c r="S112" s="36" t="s">
        <v>73</v>
      </c>
      <c r="T112" s="68"/>
      <c r="U112" s="68"/>
      <c r="V112" s="46" t="s">
        <v>33</v>
      </c>
      <c r="W112" s="36"/>
      <c r="X112" s="102"/>
      <c r="Y112" s="36"/>
      <c r="Z112" s="36"/>
      <c r="AA112" s="68"/>
      <c r="AB112" s="68"/>
      <c r="AC112" s="41" t="s">
        <v>73</v>
      </c>
      <c r="AD112" s="41" t="s">
        <v>73</v>
      </c>
      <c r="AE112" s="97" t="s">
        <v>73</v>
      </c>
      <c r="AF112" s="359"/>
      <c r="AG112" s="359"/>
      <c r="AH112" s="48" t="s">
        <v>303</v>
      </c>
      <c r="AI112" s="30"/>
      <c r="AJ112" s="44"/>
      <c r="AK112" s="45"/>
      <c r="AL112" s="359"/>
      <c r="AM112" s="35" t="s">
        <v>14</v>
      </c>
      <c r="AN112" s="36" t="s">
        <v>23</v>
      </c>
      <c r="AO112" s="36">
        <v>0</v>
      </c>
      <c r="AP112" s="37">
        <f>AO112+AP98</f>
        <v>0</v>
      </c>
      <c r="AQ112" s="37">
        <v>0</v>
      </c>
      <c r="AR112" s="38">
        <f>AQ112+AR98</f>
        <v>0</v>
      </c>
      <c r="AS112" s="359">
        <v>10</v>
      </c>
    </row>
    <row r="113" spans="1:45" ht="16" thickBot="1">
      <c r="A113" s="69" t="s">
        <v>35</v>
      </c>
      <c r="B113" s="50"/>
      <c r="C113" s="50"/>
      <c r="D113" s="50"/>
      <c r="E113" s="50"/>
      <c r="F113" s="51"/>
      <c r="G113" s="52"/>
      <c r="H113" s="50"/>
      <c r="I113" s="50"/>
      <c r="J113" s="50"/>
      <c r="K113" s="50"/>
      <c r="L113" s="50"/>
      <c r="M113" s="52"/>
      <c r="N113" s="51"/>
      <c r="O113" s="50"/>
      <c r="P113" s="50"/>
      <c r="Q113" s="50"/>
      <c r="R113" s="50"/>
      <c r="S113" s="50"/>
      <c r="T113" s="52"/>
      <c r="U113" s="51"/>
      <c r="V113" s="50"/>
      <c r="W113" s="50"/>
      <c r="X113" s="50"/>
      <c r="Y113" s="50"/>
      <c r="Z113" s="50"/>
      <c r="AA113" s="52"/>
      <c r="AB113" s="52"/>
      <c r="AC113" s="50"/>
      <c r="AD113" s="50"/>
      <c r="AE113" s="54"/>
      <c r="AF113" s="359"/>
      <c r="AG113" s="359"/>
      <c r="AH113" s="48"/>
      <c r="AI113" s="30"/>
      <c r="AJ113" s="44"/>
      <c r="AK113" s="45"/>
      <c r="AL113" s="359"/>
      <c r="AM113" s="35"/>
      <c r="AN113" s="36"/>
      <c r="AO113" s="36"/>
      <c r="AP113" s="37"/>
      <c r="AQ113" s="37"/>
      <c r="AR113" s="38"/>
      <c r="AS113" s="359"/>
    </row>
    <row r="114" spans="1:45" ht="16" thickTop="1">
      <c r="A114" s="288" t="s">
        <v>22</v>
      </c>
      <c r="B114" s="61"/>
      <c r="C114" s="61"/>
      <c r="D114" s="61"/>
      <c r="E114" s="61"/>
      <c r="F114" s="290"/>
      <c r="G114" s="290"/>
      <c r="H114" s="61"/>
      <c r="I114" s="61"/>
      <c r="J114" s="61"/>
      <c r="K114" s="61"/>
      <c r="L114" s="61"/>
      <c r="M114" s="290" t="s">
        <v>55</v>
      </c>
      <c r="N114" s="290" t="s">
        <v>55</v>
      </c>
      <c r="O114" s="61" t="s">
        <v>55</v>
      </c>
      <c r="P114" s="61" t="s">
        <v>55</v>
      </c>
      <c r="Q114" s="61" t="s">
        <v>55</v>
      </c>
      <c r="R114" s="61" t="s">
        <v>55</v>
      </c>
      <c r="S114" s="61" t="s">
        <v>55</v>
      </c>
      <c r="T114" s="290" t="s">
        <v>55</v>
      </c>
      <c r="U114" s="290" t="s">
        <v>55</v>
      </c>
      <c r="V114" s="61" t="s">
        <v>55</v>
      </c>
      <c r="W114" s="61" t="s">
        <v>55</v>
      </c>
      <c r="X114" s="61" t="s">
        <v>55</v>
      </c>
      <c r="Y114" s="61" t="s">
        <v>55</v>
      </c>
      <c r="Z114" s="61" t="s">
        <v>55</v>
      </c>
      <c r="AA114" s="290" t="s">
        <v>55</v>
      </c>
      <c r="AB114" s="290" t="s">
        <v>55</v>
      </c>
      <c r="AC114" s="61" t="s">
        <v>55</v>
      </c>
      <c r="AD114" s="61" t="s">
        <v>55</v>
      </c>
      <c r="AE114" s="395" t="s">
        <v>55</v>
      </c>
      <c r="AF114" s="359"/>
      <c r="AG114" s="359"/>
      <c r="AH114" s="286" t="s">
        <v>304</v>
      </c>
      <c r="AI114" s="41"/>
      <c r="AJ114" s="36"/>
      <c r="AK114" s="287"/>
      <c r="AL114" s="359"/>
      <c r="AM114" s="35" t="s">
        <v>29</v>
      </c>
      <c r="AN114" s="36" t="s">
        <v>30</v>
      </c>
      <c r="AO114" s="36">
        <v>0</v>
      </c>
      <c r="AP114" s="37">
        <f t="shared" ref="AP114:AP122" si="8">AO114+AP99</f>
        <v>0</v>
      </c>
      <c r="AQ114" s="37">
        <v>0</v>
      </c>
      <c r="AR114" s="38">
        <f t="shared" ref="AR114:AR121" si="9">AQ114+AR99</f>
        <v>0</v>
      </c>
      <c r="AS114" s="359">
        <v>5.5</v>
      </c>
    </row>
    <row r="115" spans="1:45">
      <c r="A115" s="293" t="s">
        <v>46</v>
      </c>
      <c r="B115" s="282"/>
      <c r="C115" s="282"/>
      <c r="D115" s="282"/>
      <c r="E115" s="282"/>
      <c r="F115" s="290"/>
      <c r="G115" s="290"/>
      <c r="H115" s="282"/>
      <c r="I115" s="282"/>
      <c r="J115" s="282"/>
      <c r="K115" s="282"/>
      <c r="L115" s="282"/>
      <c r="M115" s="290"/>
      <c r="N115" s="290"/>
      <c r="O115" s="282"/>
      <c r="P115" s="282"/>
      <c r="Q115" s="282"/>
      <c r="R115" s="282"/>
      <c r="S115" s="282"/>
      <c r="T115" s="290"/>
      <c r="U115" s="290"/>
      <c r="V115" s="282"/>
      <c r="W115" s="282"/>
      <c r="X115" s="325"/>
      <c r="Y115" s="282"/>
      <c r="Z115" s="282"/>
      <c r="AA115" s="290"/>
      <c r="AB115" s="290"/>
      <c r="AC115" s="282"/>
      <c r="AD115" s="282"/>
      <c r="AE115" s="310"/>
      <c r="AF115" s="359"/>
      <c r="AG115" s="359"/>
      <c r="AH115" s="48" t="s">
        <v>305</v>
      </c>
      <c r="AI115" s="30"/>
      <c r="AJ115" s="44"/>
      <c r="AK115" s="45"/>
      <c r="AL115" s="359"/>
      <c r="AM115" s="35" t="s">
        <v>12</v>
      </c>
      <c r="AN115" s="36" t="s">
        <v>20</v>
      </c>
      <c r="AO115" s="36">
        <v>0</v>
      </c>
      <c r="AP115" s="37">
        <f t="shared" si="8"/>
        <v>0</v>
      </c>
      <c r="AQ115" s="37">
        <v>0</v>
      </c>
      <c r="AR115" s="38">
        <f t="shared" si="9"/>
        <v>0</v>
      </c>
      <c r="AS115" s="359">
        <v>11</v>
      </c>
    </row>
    <row r="116" spans="1:45">
      <c r="A116" s="293" t="s">
        <v>20</v>
      </c>
      <c r="B116" s="41"/>
      <c r="C116" s="41"/>
      <c r="D116" s="41"/>
      <c r="E116" s="41"/>
      <c r="F116" s="294"/>
      <c r="G116" s="294"/>
      <c r="H116" s="41"/>
      <c r="I116" s="41"/>
      <c r="J116" s="41"/>
      <c r="K116" s="41"/>
      <c r="L116" s="41"/>
      <c r="M116" s="294"/>
      <c r="N116" s="294"/>
      <c r="O116" s="41"/>
      <c r="P116" s="41"/>
      <c r="Q116" s="41"/>
      <c r="R116" s="41" t="s">
        <v>52</v>
      </c>
      <c r="S116" s="41" t="s">
        <v>52</v>
      </c>
      <c r="T116" s="294" t="s">
        <v>52</v>
      </c>
      <c r="U116" s="294" t="s">
        <v>52</v>
      </c>
      <c r="V116" s="41" t="s">
        <v>52</v>
      </c>
      <c r="W116" s="41" t="s">
        <v>52</v>
      </c>
      <c r="X116" s="41" t="s">
        <v>52</v>
      </c>
      <c r="Y116" s="41" t="s">
        <v>52</v>
      </c>
      <c r="Z116" s="41" t="s">
        <v>52</v>
      </c>
      <c r="AA116" s="294"/>
      <c r="AB116" s="294"/>
      <c r="AC116" s="41" t="s">
        <v>52</v>
      </c>
      <c r="AD116" s="41" t="s">
        <v>52</v>
      </c>
      <c r="AE116" s="97" t="s">
        <v>52</v>
      </c>
      <c r="AF116" s="359"/>
      <c r="AG116" s="359"/>
      <c r="AH116" s="286" t="s">
        <v>306</v>
      </c>
      <c r="AI116" s="41"/>
      <c r="AJ116" s="36"/>
      <c r="AK116" s="38"/>
      <c r="AL116" s="359"/>
      <c r="AM116" s="35" t="s">
        <v>28</v>
      </c>
      <c r="AN116" s="36" t="s">
        <v>43</v>
      </c>
      <c r="AO116" s="36">
        <v>0</v>
      </c>
      <c r="AP116" s="37">
        <f t="shared" si="8"/>
        <v>0</v>
      </c>
      <c r="AQ116" s="37">
        <v>2</v>
      </c>
      <c r="AR116" s="38">
        <f t="shared" si="9"/>
        <v>2</v>
      </c>
      <c r="AS116" s="359">
        <v>13</v>
      </c>
    </row>
    <row r="117" spans="1:45">
      <c r="A117" s="293" t="s">
        <v>43</v>
      </c>
      <c r="B117" s="41" t="s">
        <v>55</v>
      </c>
      <c r="C117" s="41" t="s">
        <v>55</v>
      </c>
      <c r="D117" s="41" t="s">
        <v>55</v>
      </c>
      <c r="E117" s="41" t="s">
        <v>55</v>
      </c>
      <c r="F117" s="294" t="s">
        <v>55</v>
      </c>
      <c r="G117" s="294" t="s">
        <v>55</v>
      </c>
      <c r="H117" s="41" t="s">
        <v>55</v>
      </c>
      <c r="I117" s="41" t="s">
        <v>55</v>
      </c>
      <c r="J117" s="41" t="s">
        <v>55</v>
      </c>
      <c r="K117" s="41" t="s">
        <v>55</v>
      </c>
      <c r="L117" s="41" t="s">
        <v>55</v>
      </c>
      <c r="M117" s="294" t="s">
        <v>55</v>
      </c>
      <c r="N117" s="294" t="s">
        <v>55</v>
      </c>
      <c r="O117" s="41"/>
      <c r="P117" s="41"/>
      <c r="Q117" s="41"/>
      <c r="R117" s="41"/>
      <c r="S117" s="41"/>
      <c r="T117" s="294"/>
      <c r="U117" s="294"/>
      <c r="V117" s="41"/>
      <c r="W117" s="41"/>
      <c r="X117" s="325"/>
      <c r="Y117" s="41"/>
      <c r="Z117" s="41"/>
      <c r="AA117" s="294"/>
      <c r="AB117" s="294"/>
      <c r="AC117" s="41"/>
      <c r="AD117" s="41"/>
      <c r="AE117" s="97"/>
      <c r="AF117" s="359"/>
      <c r="AG117" s="359"/>
      <c r="AH117" s="48" t="s">
        <v>307</v>
      </c>
      <c r="AI117" s="30"/>
      <c r="AJ117" s="44"/>
      <c r="AK117" s="45"/>
      <c r="AL117" s="359"/>
      <c r="AM117" s="35" t="s">
        <v>25</v>
      </c>
      <c r="AN117" s="36" t="s">
        <v>21</v>
      </c>
      <c r="AO117" s="36">
        <v>0</v>
      </c>
      <c r="AP117" s="37">
        <f t="shared" si="8"/>
        <v>0</v>
      </c>
      <c r="AQ117" s="37">
        <v>2</v>
      </c>
      <c r="AR117" s="38">
        <f t="shared" si="9"/>
        <v>2</v>
      </c>
      <c r="AS117" s="359">
        <v>4.5</v>
      </c>
    </row>
    <row r="118" spans="1:45">
      <c r="A118" s="293" t="s">
        <v>21</v>
      </c>
      <c r="B118" s="41"/>
      <c r="C118" s="41"/>
      <c r="D118" s="41"/>
      <c r="E118" s="41"/>
      <c r="F118" s="294"/>
      <c r="G118" s="294"/>
      <c r="H118" s="41"/>
      <c r="I118" s="41"/>
      <c r="J118" s="41"/>
      <c r="K118" s="41"/>
      <c r="L118" s="41"/>
      <c r="M118" s="294"/>
      <c r="N118" s="294"/>
      <c r="O118" s="41"/>
      <c r="P118" s="41"/>
      <c r="Q118" s="41"/>
      <c r="R118" s="41"/>
      <c r="S118" s="41"/>
      <c r="T118" s="294"/>
      <c r="U118" s="294"/>
      <c r="V118" s="41"/>
      <c r="W118" s="41"/>
      <c r="X118" s="325"/>
      <c r="Y118" s="41"/>
      <c r="Z118" s="41"/>
      <c r="AA118" s="294"/>
      <c r="AB118" s="294"/>
      <c r="AC118" s="41"/>
      <c r="AD118" s="41"/>
      <c r="AE118" s="97"/>
      <c r="AF118" s="359"/>
      <c r="AG118" s="359"/>
      <c r="AH118" s="332" t="s">
        <v>308</v>
      </c>
      <c r="AI118" s="41"/>
      <c r="AJ118" s="36"/>
      <c r="AK118" s="287"/>
      <c r="AL118" s="359"/>
      <c r="AM118" s="35" t="s">
        <v>50</v>
      </c>
      <c r="AN118" s="36" t="s">
        <v>51</v>
      </c>
      <c r="AO118" s="36">
        <v>0</v>
      </c>
      <c r="AP118" s="37">
        <f t="shared" si="8"/>
        <v>0</v>
      </c>
      <c r="AQ118" s="37">
        <v>0</v>
      </c>
      <c r="AR118" s="38">
        <f t="shared" si="9"/>
        <v>0</v>
      </c>
      <c r="AS118" s="359">
        <v>4.5</v>
      </c>
    </row>
    <row r="119" spans="1:45">
      <c r="A119" s="293" t="s">
        <v>60</v>
      </c>
      <c r="B119" s="41"/>
      <c r="C119" s="41"/>
      <c r="D119" s="41"/>
      <c r="E119" s="41"/>
      <c r="F119" s="294"/>
      <c r="G119" s="294"/>
      <c r="H119" s="41"/>
      <c r="I119" s="41"/>
      <c r="J119" s="41"/>
      <c r="K119" s="41"/>
      <c r="L119" s="41"/>
      <c r="M119" s="294"/>
      <c r="N119" s="294"/>
      <c r="O119" s="41"/>
      <c r="P119" s="41"/>
      <c r="Q119" s="41"/>
      <c r="R119" s="41"/>
      <c r="S119" s="41"/>
      <c r="T119" s="294"/>
      <c r="U119" s="294"/>
      <c r="V119" s="41"/>
      <c r="W119" s="41"/>
      <c r="X119" s="325"/>
      <c r="Y119" s="41"/>
      <c r="Z119" s="41"/>
      <c r="AA119" s="294"/>
      <c r="AB119" s="294"/>
      <c r="AC119" s="41"/>
      <c r="AD119" s="41"/>
      <c r="AE119" s="97"/>
      <c r="AF119" s="359"/>
      <c r="AG119" s="359"/>
      <c r="AH119" s="48" t="s">
        <v>309</v>
      </c>
      <c r="AI119" s="213"/>
      <c r="AJ119" s="44"/>
      <c r="AK119" s="45"/>
      <c r="AL119" s="359"/>
      <c r="AM119" s="35" t="s">
        <v>27</v>
      </c>
      <c r="AN119" s="36" t="s">
        <v>49</v>
      </c>
      <c r="AO119" s="36">
        <v>0</v>
      </c>
      <c r="AP119" s="37">
        <f t="shared" si="8"/>
        <v>0</v>
      </c>
      <c r="AQ119" s="37">
        <v>0</v>
      </c>
      <c r="AR119" s="38">
        <f t="shared" si="9"/>
        <v>0</v>
      </c>
      <c r="AS119" s="359">
        <v>2</v>
      </c>
    </row>
    <row r="120" spans="1:45" ht="16" thickBot="1">
      <c r="A120" s="293" t="s">
        <v>49</v>
      </c>
      <c r="B120" s="41"/>
      <c r="C120" s="41"/>
      <c r="D120" s="41"/>
      <c r="E120" s="41"/>
      <c r="F120" s="294"/>
      <c r="G120" s="294"/>
      <c r="H120" s="41"/>
      <c r="I120" s="41"/>
      <c r="J120" s="41"/>
      <c r="K120" s="41"/>
      <c r="L120" s="41"/>
      <c r="M120" s="294"/>
      <c r="N120" s="294"/>
      <c r="O120" s="41"/>
      <c r="P120" s="41"/>
      <c r="Q120" s="41"/>
      <c r="R120" s="41"/>
      <c r="S120" s="41"/>
      <c r="T120" s="294"/>
      <c r="U120" s="294"/>
      <c r="V120" s="41"/>
      <c r="W120" s="41"/>
      <c r="X120" s="325"/>
      <c r="Y120" s="41"/>
      <c r="Z120" s="41"/>
      <c r="AA120" s="294"/>
      <c r="AB120" s="294"/>
      <c r="AC120" s="41"/>
      <c r="AD120" s="41"/>
      <c r="AE120" s="97"/>
      <c r="AF120" s="359"/>
      <c r="AG120" s="359"/>
      <c r="AH120" s="334" t="s">
        <v>310</v>
      </c>
      <c r="AI120" s="335"/>
      <c r="AJ120" s="300"/>
      <c r="AK120" s="336"/>
      <c r="AL120" s="359"/>
      <c r="AM120" s="35" t="s">
        <v>26</v>
      </c>
      <c r="AN120" s="36" t="s">
        <v>54</v>
      </c>
      <c r="AO120" s="36">
        <v>0</v>
      </c>
      <c r="AP120" s="37">
        <f t="shared" si="8"/>
        <v>0</v>
      </c>
      <c r="AQ120" s="37">
        <v>0</v>
      </c>
      <c r="AR120" s="38">
        <f t="shared" si="9"/>
        <v>0</v>
      </c>
      <c r="AS120" s="359">
        <v>4.5</v>
      </c>
    </row>
    <row r="121" spans="1:45" ht="17" thickTop="1" thickBot="1">
      <c r="A121" s="293" t="s">
        <v>48</v>
      </c>
      <c r="B121" s="41"/>
      <c r="C121" s="41"/>
      <c r="D121" s="41"/>
      <c r="E121" s="41"/>
      <c r="F121" s="290"/>
      <c r="G121" s="290"/>
      <c r="H121" s="41"/>
      <c r="I121" s="41"/>
      <c r="J121" s="41"/>
      <c r="K121" s="41"/>
      <c r="L121" s="41"/>
      <c r="M121" s="290"/>
      <c r="N121" s="290"/>
      <c r="O121" s="41"/>
      <c r="P121" s="41"/>
      <c r="Q121" s="41"/>
      <c r="R121" s="41"/>
      <c r="S121" s="41"/>
      <c r="T121" s="290"/>
      <c r="U121" s="290"/>
      <c r="V121" s="41"/>
      <c r="W121" s="41"/>
      <c r="X121" s="325"/>
      <c r="Y121" s="41"/>
      <c r="Z121" s="41"/>
      <c r="AA121" s="290"/>
      <c r="AB121" s="290"/>
      <c r="AC121" s="41"/>
      <c r="AD121" s="41"/>
      <c r="AE121" s="97"/>
      <c r="AF121" s="359"/>
      <c r="AG121" s="359"/>
      <c r="AH121" s="337"/>
      <c r="AI121" s="338"/>
      <c r="AJ121" s="338"/>
      <c r="AK121" s="338"/>
      <c r="AL121" s="359"/>
      <c r="AM121" s="69" t="s">
        <v>16</v>
      </c>
      <c r="AN121" s="70" t="s">
        <v>48</v>
      </c>
      <c r="AO121" s="70">
        <v>0</v>
      </c>
      <c r="AP121" s="70">
        <f t="shared" si="8"/>
        <v>0</v>
      </c>
      <c r="AQ121" s="71">
        <v>4</v>
      </c>
      <c r="AR121" s="38">
        <f t="shared" si="9"/>
        <v>4</v>
      </c>
      <c r="AS121" s="359">
        <v>5.5</v>
      </c>
    </row>
    <row r="122" spans="1:45" ht="16" thickTop="1">
      <c r="A122" s="297" t="s">
        <v>54</v>
      </c>
      <c r="B122" s="41"/>
      <c r="C122" s="41"/>
      <c r="D122" s="41"/>
      <c r="E122" s="41"/>
      <c r="F122" s="290"/>
      <c r="G122" s="290"/>
      <c r="H122" s="41" t="s">
        <v>44</v>
      </c>
      <c r="I122" s="41" t="s">
        <v>44</v>
      </c>
      <c r="J122" s="41" t="s">
        <v>44</v>
      </c>
      <c r="K122" s="41" t="s">
        <v>44</v>
      </c>
      <c r="L122" s="41" t="s">
        <v>44</v>
      </c>
      <c r="M122" s="290"/>
      <c r="N122" s="290"/>
      <c r="O122" s="41"/>
      <c r="P122" s="41"/>
      <c r="Q122" s="41"/>
      <c r="R122" s="41" t="s">
        <v>44</v>
      </c>
      <c r="S122" s="41" t="s">
        <v>44</v>
      </c>
      <c r="T122" s="290" t="s">
        <v>44</v>
      </c>
      <c r="U122" s="290" t="s">
        <v>44</v>
      </c>
      <c r="V122" s="41" t="s">
        <v>44</v>
      </c>
      <c r="W122" s="41" t="s">
        <v>44</v>
      </c>
      <c r="X122" s="325" t="s">
        <v>44</v>
      </c>
      <c r="Y122" s="41" t="s">
        <v>44</v>
      </c>
      <c r="Z122" s="41" t="s">
        <v>44</v>
      </c>
      <c r="AA122" s="290" t="s">
        <v>44</v>
      </c>
      <c r="AB122" s="290" t="s">
        <v>44</v>
      </c>
      <c r="AC122" s="41" t="s">
        <v>44</v>
      </c>
      <c r="AD122" s="41" t="s">
        <v>44</v>
      </c>
      <c r="AE122" s="97" t="s">
        <v>44</v>
      </c>
      <c r="AF122" s="359"/>
      <c r="AG122" s="359"/>
      <c r="AH122" s="359"/>
      <c r="AI122" s="359"/>
      <c r="AJ122" s="359"/>
      <c r="AK122" s="359"/>
      <c r="AL122" s="359"/>
      <c r="AM122" s="76"/>
      <c r="AN122" s="76" t="s">
        <v>127</v>
      </c>
      <c r="AO122" s="76">
        <v>3</v>
      </c>
      <c r="AP122" s="110" t="e">
        <f t="shared" si="8"/>
        <v>#REF!</v>
      </c>
      <c r="AQ122" s="76"/>
      <c r="AR122" s="76"/>
      <c r="AS122" s="359">
        <v>15</v>
      </c>
    </row>
    <row r="123" spans="1:45" ht="16" thickBot="1">
      <c r="A123" s="387" t="s">
        <v>252</v>
      </c>
      <c r="B123" s="216"/>
      <c r="C123" s="216"/>
      <c r="D123" s="216"/>
      <c r="E123" s="216"/>
      <c r="F123" s="304"/>
      <c r="G123" s="304"/>
      <c r="H123" s="216"/>
      <c r="I123" s="216"/>
      <c r="J123" s="216"/>
      <c r="K123" s="216"/>
      <c r="L123" s="216"/>
      <c r="M123" s="304"/>
      <c r="N123" s="304"/>
      <c r="O123" s="216"/>
      <c r="P123" s="216"/>
      <c r="Q123" s="216"/>
      <c r="R123" s="216"/>
      <c r="S123" s="216"/>
      <c r="T123" s="304"/>
      <c r="U123" s="304"/>
      <c r="V123" s="216"/>
      <c r="W123" s="216"/>
      <c r="X123" s="339"/>
      <c r="Y123" s="216"/>
      <c r="Z123" s="216"/>
      <c r="AA123" s="304"/>
      <c r="AB123" s="304"/>
      <c r="AC123" s="216"/>
      <c r="AD123" s="216"/>
      <c r="AE123" s="208"/>
      <c r="AF123" s="359"/>
      <c r="AG123" s="359"/>
      <c r="AH123" s="359"/>
      <c r="AI123" s="359"/>
      <c r="AJ123" s="359"/>
      <c r="AK123" s="359"/>
      <c r="AL123" s="359"/>
      <c r="AM123" s="359"/>
      <c r="AN123" s="359"/>
      <c r="AO123" s="359"/>
      <c r="AP123" s="359"/>
      <c r="AQ123" s="359"/>
      <c r="AR123" s="359"/>
      <c r="AS123" s="359"/>
    </row>
    <row r="124" spans="1:45" ht="16" thickTop="1">
      <c r="A124" s="359"/>
      <c r="B124" s="359"/>
      <c r="C124" s="359"/>
      <c r="D124" s="359"/>
      <c r="E124" s="359"/>
      <c r="F124" s="359"/>
      <c r="G124" s="359"/>
      <c r="H124" s="359"/>
      <c r="I124" s="359"/>
      <c r="J124" s="359"/>
      <c r="K124" s="359"/>
      <c r="L124" s="359"/>
      <c r="M124" s="359"/>
      <c r="N124" s="359"/>
      <c r="O124" s="127" t="s">
        <v>444</v>
      </c>
      <c r="P124" s="359"/>
      <c r="Q124" s="359"/>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row>
    <row r="125" spans="1:45" ht="16" thickBot="1">
      <c r="A125" s="359"/>
      <c r="B125" s="359"/>
      <c r="C125" s="359"/>
      <c r="D125" s="359"/>
      <c r="E125" s="359"/>
      <c r="F125" s="359"/>
      <c r="G125" s="359"/>
      <c r="H125" s="359"/>
      <c r="I125" s="359"/>
      <c r="J125" s="132" t="s">
        <v>311</v>
      </c>
      <c r="K125" s="359"/>
      <c r="L125" s="359"/>
      <c r="M125" s="359"/>
      <c r="N125" s="359"/>
      <c r="O125" s="359"/>
      <c r="P125" s="359"/>
      <c r="Q125" s="359"/>
      <c r="R125" s="359"/>
      <c r="S125" s="359"/>
      <c r="T125" s="359"/>
      <c r="U125" s="359"/>
      <c r="V125" s="359"/>
      <c r="W125" s="359"/>
      <c r="X125" s="359"/>
      <c r="Y125" s="359"/>
      <c r="Z125" s="359"/>
      <c r="AA125" s="359"/>
      <c r="AB125" s="359"/>
      <c r="AC125" s="359"/>
      <c r="AD125" s="359"/>
      <c r="AE125" s="359"/>
      <c r="AF125" s="359"/>
      <c r="AG125" s="2"/>
      <c r="AH125" s="2"/>
    </row>
    <row r="126" spans="1:45" ht="17" thickTop="1" thickBot="1">
      <c r="A126" s="359"/>
      <c r="B126" s="149" t="s">
        <v>103</v>
      </c>
      <c r="C126" s="150"/>
      <c r="D126" s="151" t="s">
        <v>104</v>
      </c>
      <c r="E126" s="152"/>
      <c r="F126" s="150"/>
      <c r="G126" s="151" t="s">
        <v>105</v>
      </c>
      <c r="H126" s="151"/>
      <c r="I126" s="149"/>
      <c r="J126" s="151"/>
      <c r="K126" s="151" t="s">
        <v>106</v>
      </c>
      <c r="L126" s="154"/>
      <c r="M126" s="153"/>
      <c r="N126" s="149"/>
      <c r="O126" s="151" t="s">
        <v>107</v>
      </c>
      <c r="P126" s="154"/>
      <c r="Q126" s="261"/>
      <c r="R126" s="260" t="s">
        <v>108</v>
      </c>
      <c r="S126" s="262"/>
      <c r="T126" s="106"/>
      <c r="U126" s="113"/>
      <c r="V126" s="2"/>
      <c r="W126" s="42"/>
      <c r="X126" s="42"/>
      <c r="Y126" s="42"/>
      <c r="Z126" s="42"/>
      <c r="AA126" s="42"/>
      <c r="AB126" s="42"/>
      <c r="AC126" s="359"/>
      <c r="AD126" s="359"/>
      <c r="AE126" s="359"/>
      <c r="AF126" s="359"/>
      <c r="AG126" s="359"/>
      <c r="AH126" s="359"/>
    </row>
    <row r="127" spans="1:45" ht="17" thickTop="1" thickBot="1">
      <c r="A127" s="359" t="s">
        <v>109</v>
      </c>
      <c r="B127" s="149" t="s">
        <v>175</v>
      </c>
      <c r="C127" s="158"/>
      <c r="D127" s="211">
        <f>COUNTIF(B75:AF78,"BT^")+COUNTIF(B93:AF96,"BT^")+COUNTIF(B110:AF113,"BT^")</f>
        <v>5</v>
      </c>
      <c r="E127" s="160"/>
      <c r="F127" s="158"/>
      <c r="G127" s="210" t="s">
        <v>176</v>
      </c>
      <c r="H127" s="159"/>
      <c r="I127" s="158"/>
      <c r="J127" s="159"/>
      <c r="K127" s="159"/>
      <c r="L127" s="159"/>
      <c r="M127" s="160"/>
      <c r="N127" s="158"/>
      <c r="O127" s="210"/>
      <c r="P127" s="159"/>
      <c r="Q127" s="355"/>
      <c r="R127" s="263"/>
      <c r="S127" s="264"/>
      <c r="T127" s="42"/>
      <c r="U127" s="42"/>
      <c r="V127" s="359"/>
      <c r="W127" s="42"/>
      <c r="X127" s="42"/>
      <c r="Y127" s="42"/>
      <c r="Z127" s="42"/>
      <c r="AA127" s="42"/>
      <c r="AB127" s="42"/>
      <c r="AC127" s="359"/>
      <c r="AD127" s="359"/>
      <c r="AE127" s="359"/>
      <c r="AF127" s="359"/>
      <c r="AG127" s="359"/>
      <c r="AH127" s="359"/>
    </row>
    <row r="128" spans="1:45" ht="16" thickTop="1">
      <c r="A128" s="359" t="s">
        <v>111</v>
      </c>
      <c r="B128" s="155" t="s">
        <v>14</v>
      </c>
      <c r="C128" s="156"/>
      <c r="D128" s="110">
        <f>COUNTIF(B75:AF78,"BBT")+COUNTIF(B93:AF96,"BBT")+COUNTIF(B110:AF113,"BBT")+K128</f>
        <v>26</v>
      </c>
      <c r="E128" s="157"/>
      <c r="F128" s="161"/>
      <c r="G128" s="113" t="s">
        <v>112</v>
      </c>
      <c r="H128" s="106"/>
      <c r="I128" s="156"/>
      <c r="J128" s="144"/>
      <c r="K128" s="144">
        <f>COUNTIF(B110:AF113,"BBT!")+COUNTIF(B75:AF78,"BBT!")+COUNTIF(B93:AF96,"BBT!")</f>
        <v>6</v>
      </c>
      <c r="L128" s="144"/>
      <c r="M128" s="157"/>
      <c r="N128" s="161"/>
      <c r="O128" s="113" t="s">
        <v>38</v>
      </c>
      <c r="P128" s="106"/>
      <c r="Q128" s="245"/>
      <c r="R128" s="36">
        <f>COUNTIF(B75:AF78,"BBT$")+COUNTIF(B93:AE96,"BBT$")+COUNTIF(B110:AF113,"BBT$")</f>
        <v>0</v>
      </c>
      <c r="S128" s="246"/>
      <c r="T128" s="42"/>
      <c r="U128" s="42"/>
      <c r="V128" s="359"/>
      <c r="W128" s="2"/>
      <c r="X128" s="2"/>
      <c r="Y128" s="2"/>
      <c r="Z128" s="2"/>
      <c r="AA128" s="2"/>
      <c r="AB128" s="2"/>
      <c r="AC128" s="359"/>
      <c r="AD128" s="359"/>
      <c r="AE128" s="359"/>
      <c r="AF128" s="359"/>
      <c r="AG128" s="359"/>
      <c r="AH128" s="359"/>
    </row>
    <row r="129" spans="1:45">
      <c r="A129" s="359" t="s">
        <v>46</v>
      </c>
      <c r="B129" s="155" t="s">
        <v>73</v>
      </c>
      <c r="C129" s="162"/>
      <c r="D129" s="37">
        <f>COUNTIF(B78:AF80,"MT")+COUNTIF(B95:AF97,"MT")+COUNTIF(B112:AF114,"MT")+K129</f>
        <v>10</v>
      </c>
      <c r="E129" s="163"/>
      <c r="F129" s="161"/>
      <c r="G129" s="113" t="s">
        <v>68</v>
      </c>
      <c r="H129" s="106"/>
      <c r="I129" s="162"/>
      <c r="J129" s="354"/>
      <c r="K129" s="354">
        <f>COUNTIF(B110:AF113,"MT!")+COUNTIF(B75:AF78,"MT!")+COUNTIF(B93:AF96,"MT!")</f>
        <v>2</v>
      </c>
      <c r="L129" s="354"/>
      <c r="M129" s="163"/>
      <c r="N129" s="161"/>
      <c r="O129" s="113" t="s">
        <v>113</v>
      </c>
      <c r="P129" s="106"/>
      <c r="Q129" s="353"/>
      <c r="R129" s="36">
        <f>COUNTIF(B75:AF78,"MT$")+COUNTIF(B93:AE96,"MT$")+COUNTIF(B110:AF113,"MT$")</f>
        <v>0</v>
      </c>
      <c r="S129" s="247"/>
      <c r="T129" s="42"/>
      <c r="U129" s="42"/>
      <c r="V129" s="359"/>
      <c r="W129" s="112"/>
      <c r="X129" s="112"/>
      <c r="Y129" s="112"/>
      <c r="Z129" s="112"/>
      <c r="AA129" s="112"/>
      <c r="AB129" s="112"/>
      <c r="AC129" s="359"/>
      <c r="AD129" s="359"/>
      <c r="AE129" s="359"/>
      <c r="AF129" s="359"/>
      <c r="AG129" s="359"/>
      <c r="AH129" s="359"/>
    </row>
    <row r="130" spans="1:45">
      <c r="A130" s="359" t="s">
        <v>20</v>
      </c>
      <c r="B130" s="155" t="s">
        <v>12</v>
      </c>
      <c r="C130" s="162"/>
      <c r="D130" s="37">
        <f>COUNTIF(B75:AF78,"SJ")+COUNTIF(B93:AF96,"SJ")+COUNTIF(B110:AF113,"SJ")+K130</f>
        <v>13</v>
      </c>
      <c r="E130" s="163"/>
      <c r="F130" s="161"/>
      <c r="G130" s="113" t="s">
        <v>13</v>
      </c>
      <c r="H130" s="106"/>
      <c r="I130" s="162"/>
      <c r="J130" s="354"/>
      <c r="K130" s="354">
        <f>COUNTIF(B110:AF113,"SJ!")+COUNTIF(B75:AF78,"SJ!")+COUNTIF(B93:AF96,"SJ!")</f>
        <v>4</v>
      </c>
      <c r="L130" s="354"/>
      <c r="M130" s="163"/>
      <c r="N130" s="161"/>
      <c r="O130" s="113" t="s">
        <v>76</v>
      </c>
      <c r="P130" s="106"/>
      <c r="Q130" s="353"/>
      <c r="R130" s="36">
        <f>COUNTIF(B75:AF78,"SJ$")+COUNTIF(B93:AE96,"SJ$")+COUNTIF(B110:AF113,"SJ$")</f>
        <v>0</v>
      </c>
      <c r="S130" s="247"/>
      <c r="T130" s="42"/>
      <c r="U130" s="42"/>
      <c r="V130" s="359"/>
      <c r="W130" s="7"/>
      <c r="X130" s="7"/>
      <c r="Y130" s="7"/>
      <c r="Z130" s="7"/>
      <c r="AA130" s="7"/>
      <c r="AB130" s="7"/>
      <c r="AC130" s="359"/>
      <c r="AD130" s="359"/>
      <c r="AE130" s="359"/>
      <c r="AF130" s="359"/>
      <c r="AG130" s="359"/>
      <c r="AH130" s="359"/>
    </row>
    <row r="131" spans="1:45">
      <c r="A131" s="359" t="s">
        <v>43</v>
      </c>
      <c r="B131" s="155" t="s">
        <v>28</v>
      </c>
      <c r="C131" s="162"/>
      <c r="D131" s="37">
        <f>COUNTIF(B75:AF78,"AC")+COUNTIF(B93:AF96,"AC")+COUNTIF(B110:AF113,"AC")+K131</f>
        <v>21</v>
      </c>
      <c r="E131" s="163"/>
      <c r="F131" s="161"/>
      <c r="G131" s="113" t="s">
        <v>66</v>
      </c>
      <c r="H131" s="106"/>
      <c r="I131" s="162"/>
      <c r="J131" s="354"/>
      <c r="K131" s="354">
        <f>COUNTIF(B110:AF113,"AC!")+COUNTIF(B75:AF78,"AC!")+COUNTIF(B93:AF96,"AC!")</f>
        <v>6</v>
      </c>
      <c r="L131" s="354"/>
      <c r="M131" s="163"/>
      <c r="N131" s="161"/>
      <c r="O131" s="113" t="s">
        <v>78</v>
      </c>
      <c r="P131" s="106"/>
      <c r="Q131" s="353"/>
      <c r="R131" s="36">
        <f>COUNTIF(B75:AF78,"AC$")+COUNTIF(B93:AF96,"AC$")+COUNTIF(B110:AF113,"AC$")</f>
        <v>0</v>
      </c>
      <c r="S131" s="247"/>
      <c r="T131" s="42"/>
      <c r="U131" s="42"/>
      <c r="V131" s="359"/>
      <c r="W131" s="7"/>
      <c r="X131" s="7"/>
      <c r="Y131" s="7"/>
      <c r="Z131" s="7"/>
      <c r="AA131" s="7"/>
      <c r="AB131" s="7"/>
      <c r="AC131" s="359"/>
      <c r="AD131" s="359"/>
      <c r="AE131" s="359"/>
      <c r="AF131" s="359"/>
      <c r="AG131" s="359"/>
      <c r="AH131" s="359"/>
    </row>
    <row r="132" spans="1:45">
      <c r="A132" s="359" t="s">
        <v>21</v>
      </c>
      <c r="B132" s="155" t="s">
        <v>25</v>
      </c>
      <c r="C132" s="162"/>
      <c r="D132" s="37">
        <f>COUNTIF(B110:AF113,"TCC")+COUNTIF(B75:AF78,"TCC")+COUNTIF(B93:AF96,"TCC")+K132</f>
        <v>26</v>
      </c>
      <c r="E132" s="163"/>
      <c r="F132" s="161"/>
      <c r="G132" s="113" t="s">
        <v>15</v>
      </c>
      <c r="H132" s="106"/>
      <c r="I132" s="162"/>
      <c r="J132" s="354"/>
      <c r="K132" s="354">
        <f>COUNTIF(B110:AF113,"TCC!")+COUNTIF(B75:AF78,"TCC!")+COUNTIF(B93:AF96,"TCC!")</f>
        <v>2</v>
      </c>
      <c r="L132" s="354"/>
      <c r="M132" s="163"/>
      <c r="N132" s="161"/>
      <c r="O132" s="113" t="s">
        <v>37</v>
      </c>
      <c r="P132" s="106"/>
      <c r="Q132" s="353"/>
      <c r="R132" s="36">
        <f>COUNTIF(B75:AF78,"TCC$")+COUNTIF(B93:AE96,"TCC$")+COUNTIF(B110:AF113,"TCC$")</f>
        <v>0</v>
      </c>
      <c r="S132" s="247"/>
      <c r="T132" s="244"/>
      <c r="U132" s="42"/>
      <c r="V132" s="359"/>
      <c r="W132" s="7"/>
      <c r="X132" s="7"/>
      <c r="Y132" s="7"/>
      <c r="Z132" s="7"/>
      <c r="AA132" s="7"/>
      <c r="AB132" s="7"/>
      <c r="AC132" s="359"/>
      <c r="AD132" s="359"/>
      <c r="AE132" s="359"/>
      <c r="AF132" s="359"/>
      <c r="AG132" s="359"/>
      <c r="AH132" s="359"/>
    </row>
    <row r="133" spans="1:45">
      <c r="A133" s="359" t="s">
        <v>51</v>
      </c>
      <c r="B133" s="155" t="s">
        <v>50</v>
      </c>
      <c r="C133" s="162"/>
      <c r="D133" s="37">
        <f>COUNTIF(B110:AF113,"JB")+COUNTIF(B75:AF78,"JB")+COUNTIF(B93:AF96,"JB")+K133</f>
        <v>17</v>
      </c>
      <c r="E133" s="163"/>
      <c r="F133" s="161"/>
      <c r="G133" s="113" t="s">
        <v>67</v>
      </c>
      <c r="H133" s="106"/>
      <c r="I133" s="162"/>
      <c r="J133" s="354"/>
      <c r="K133" s="354">
        <f>COUNTIF(B110:AF113,"JB!")+COUNTIF(B75:AF78,"JB!")+COUNTIF(B93:AF96,"JB!")</f>
        <v>2</v>
      </c>
      <c r="L133" s="354"/>
      <c r="M133" s="163"/>
      <c r="N133" s="161"/>
      <c r="O133" s="113" t="s">
        <v>77</v>
      </c>
      <c r="P133" s="106"/>
      <c r="Q133" s="353"/>
      <c r="R133" s="36">
        <f>COUNTIF(B75:AF78,"JB$")+COUNTIF(B93:AE96,"JB$")+COUNTIF(B110:AF113,"JB$")</f>
        <v>0</v>
      </c>
      <c r="S133" s="247"/>
      <c r="T133" s="42"/>
      <c r="U133" s="42"/>
      <c r="V133" s="359"/>
      <c r="W133" s="7"/>
      <c r="X133" s="7"/>
      <c r="Y133" s="7"/>
      <c r="Z133" s="7"/>
      <c r="AA133" s="7"/>
      <c r="AB133" s="7"/>
      <c r="AC133" s="359"/>
      <c r="AD133" s="359"/>
      <c r="AE133" s="359"/>
      <c r="AF133" s="359"/>
      <c r="AG133" s="359"/>
      <c r="AH133" s="359"/>
    </row>
    <row r="134" spans="1:45">
      <c r="A134" s="359" t="s">
        <v>49</v>
      </c>
      <c r="B134" s="155" t="s">
        <v>27</v>
      </c>
      <c r="C134" s="162"/>
      <c r="D134" s="37">
        <f>COUNTIF(B110:AF113,"KS")+COUNTIF(B75:AF78,"KS")+COUNTIF(B93:AF96,"KS")+K134</f>
        <v>7</v>
      </c>
      <c r="E134" s="163"/>
      <c r="F134" s="161"/>
      <c r="G134" s="113" t="s">
        <v>18</v>
      </c>
      <c r="H134" s="106"/>
      <c r="I134" s="162"/>
      <c r="J134" s="354"/>
      <c r="K134" s="354">
        <f>COUNTIF(B110:AF113,"KS!")+COUNTIF(B75:AF78,"KS!")+COUNTIF(B93:AF96,"KS!")</f>
        <v>2</v>
      </c>
      <c r="L134" s="354"/>
      <c r="M134" s="163"/>
      <c r="N134" s="161"/>
      <c r="O134" s="113" t="s">
        <v>39</v>
      </c>
      <c r="P134" s="106"/>
      <c r="Q134" s="353"/>
      <c r="R134" s="36">
        <f>COUNTIF(B75:AF78,"KS$")+COUNTIF(B93:AE96,"KS$")+COUNTIF(B110:AF113,"KS$")</f>
        <v>0</v>
      </c>
      <c r="S134" s="247"/>
      <c r="T134" s="42"/>
      <c r="U134" s="42"/>
      <c r="V134" s="359"/>
      <c r="W134" s="7"/>
      <c r="X134" s="7"/>
      <c r="Y134" s="7"/>
      <c r="Z134" s="7"/>
      <c r="AA134" s="7"/>
      <c r="AB134" s="7"/>
      <c r="AC134" s="359"/>
      <c r="AD134" s="359"/>
      <c r="AE134" s="359"/>
      <c r="AF134" s="359"/>
      <c r="AG134" s="359"/>
      <c r="AH134" s="359"/>
    </row>
    <row r="135" spans="1:45">
      <c r="A135" s="359" t="s">
        <v>48</v>
      </c>
      <c r="B135" s="155" t="s">
        <v>16</v>
      </c>
      <c r="C135" s="162"/>
      <c r="D135" s="37">
        <f>COUNTIF(B110:AF113,"LE")+COUNTIF(B75:AF78,"LE")+COUNTIF(B93:AF96,"LE")+K135</f>
        <v>17</v>
      </c>
      <c r="E135" s="163"/>
      <c r="F135" s="161"/>
      <c r="G135" s="113" t="s">
        <v>114</v>
      </c>
      <c r="H135" s="106"/>
      <c r="I135" s="162"/>
      <c r="J135" s="354"/>
      <c r="K135" s="354">
        <f>COUNTIF(B110:AF113,"LE!")+COUNTIF(B75:AF78,"LE!")+COUNTIF(B93:AF96,"LE!")</f>
        <v>4</v>
      </c>
      <c r="L135" s="354"/>
      <c r="M135" s="163"/>
      <c r="N135" s="161"/>
      <c r="O135" s="113" t="s">
        <v>40</v>
      </c>
      <c r="P135" s="106"/>
      <c r="Q135" s="353"/>
      <c r="R135" s="36">
        <f>COUNTIF(B75:AF78,"LE$")+COUNTIF(B93:AF96,"LE$")+COUNTIF(B110:AF113,"LE$")</f>
        <v>0</v>
      </c>
      <c r="S135" s="247"/>
      <c r="T135" s="42"/>
      <c r="U135" s="42"/>
      <c r="V135" s="359"/>
      <c r="W135" s="7"/>
      <c r="X135" s="7"/>
      <c r="Y135" s="7"/>
      <c r="Z135" s="7"/>
      <c r="AA135" s="7"/>
      <c r="AB135" s="7"/>
      <c r="AC135" s="359"/>
      <c r="AD135" s="359"/>
      <c r="AE135" s="359"/>
      <c r="AF135" s="359"/>
      <c r="AG135" s="359"/>
      <c r="AH135" s="359"/>
    </row>
    <row r="136" spans="1:45" ht="16" thickBot="1">
      <c r="A136" s="359" t="s">
        <v>54</v>
      </c>
      <c r="B136" s="164" t="s">
        <v>26</v>
      </c>
      <c r="C136" s="165"/>
      <c r="D136" s="71">
        <f>COUNTIF(B110:AF113,"WB")+COUNTIF(B75:AF78,"WB")+COUNTIF(B93:AF96,"WB")+K136</f>
        <v>14</v>
      </c>
      <c r="E136" s="166"/>
      <c r="F136" s="168"/>
      <c r="G136" s="169" t="s">
        <v>17</v>
      </c>
      <c r="H136" s="170"/>
      <c r="I136" s="165"/>
      <c r="J136" s="167"/>
      <c r="K136" s="167">
        <f>COUNTIF(B110:AF113,"WB!")+COUNTIF(B75:AF78,"WB!")+COUNTIF(B93:AF96,"WB!")</f>
        <v>0</v>
      </c>
      <c r="L136" s="167"/>
      <c r="M136" s="166"/>
      <c r="N136" s="168"/>
      <c r="O136" s="169" t="s">
        <v>79</v>
      </c>
      <c r="P136" s="170"/>
      <c r="Q136" s="248"/>
      <c r="R136" s="254">
        <f>COUNTIF(B75:AF78,"WB$")+COUNTIF(B93:AE96,"WB$")+COUNTIF(B110:AF113,"WB$")</f>
        <v>0</v>
      </c>
      <c r="S136" s="249"/>
      <c r="T136" s="42"/>
      <c r="U136" s="42"/>
      <c r="V136" s="359"/>
      <c r="W136" s="2"/>
      <c r="X136" s="2"/>
      <c r="Y136" s="2"/>
      <c r="Z136" s="2"/>
      <c r="AA136" s="2"/>
      <c r="AB136" s="2"/>
      <c r="AC136" s="359"/>
      <c r="AD136" s="359"/>
      <c r="AE136" s="359"/>
      <c r="AF136" s="359"/>
      <c r="AG136" s="359"/>
      <c r="AH136" s="359"/>
      <c r="AI136" s="359"/>
      <c r="AJ136" s="359"/>
      <c r="AK136" s="359"/>
      <c r="AL136" s="132"/>
      <c r="AM136" s="132"/>
      <c r="AN136" s="132"/>
      <c r="AO136" s="359"/>
      <c r="AP136" s="359"/>
      <c r="AQ136" s="359"/>
      <c r="AR136" s="359"/>
      <c r="AS136" s="359"/>
    </row>
    <row r="137" spans="1:45" ht="16" thickTop="1">
      <c r="A137" s="359"/>
      <c r="B137" s="138"/>
      <c r="C137" s="138"/>
      <c r="D137" s="138"/>
      <c r="E137" s="138"/>
      <c r="F137" s="171"/>
      <c r="G137" s="138"/>
      <c r="H137" s="138"/>
      <c r="I137" s="138"/>
      <c r="J137" s="138"/>
      <c r="K137" s="138"/>
      <c r="L137" s="138"/>
      <c r="M137" s="138"/>
      <c r="N137" s="138"/>
      <c r="O137" s="138"/>
      <c r="P137" s="138"/>
      <c r="Q137" s="138"/>
      <c r="R137" s="138"/>
      <c r="S137" s="138"/>
      <c r="T137" s="138"/>
      <c r="U137" s="138"/>
      <c r="V137" s="138"/>
      <c r="W137" s="138"/>
      <c r="X137" s="138"/>
      <c r="Y137" s="359"/>
      <c r="Z137" s="359"/>
      <c r="AA137" s="359"/>
      <c r="AB137" s="359"/>
      <c r="AC137" s="359"/>
      <c r="AD137" s="359"/>
      <c r="AE137" s="359"/>
      <c r="AF137" s="359"/>
      <c r="AG137" s="2"/>
      <c r="AH137" s="2"/>
    </row>
    <row r="138" spans="1:45" ht="16" thickBot="1">
      <c r="A138" s="132" t="s">
        <v>312</v>
      </c>
      <c r="B138" s="359"/>
      <c r="C138" s="359"/>
      <c r="D138" s="359"/>
      <c r="E138" s="359"/>
      <c r="G138" s="138"/>
      <c r="H138" s="138"/>
      <c r="I138" s="138"/>
      <c r="J138" s="138"/>
      <c r="K138" s="359"/>
      <c r="L138" s="359"/>
      <c r="M138" s="359"/>
      <c r="N138" s="138"/>
      <c r="O138" s="138"/>
      <c r="P138" s="138"/>
      <c r="Q138" s="138"/>
      <c r="R138" s="138"/>
      <c r="S138" s="138"/>
      <c r="T138" s="138"/>
      <c r="U138" s="138"/>
      <c r="V138" s="138"/>
      <c r="W138" s="138"/>
      <c r="X138" s="138"/>
      <c r="Y138" s="359"/>
      <c r="Z138" s="359"/>
      <c r="AA138" s="359"/>
      <c r="AB138" s="359"/>
      <c r="AC138" s="359"/>
      <c r="AD138" s="359"/>
      <c r="AE138" s="359"/>
      <c r="AF138" s="359"/>
      <c r="AG138" s="2"/>
      <c r="AH138" s="2"/>
    </row>
    <row r="139" spans="1:45" ht="16" thickBot="1">
      <c r="A139" s="132"/>
      <c r="B139" s="217" t="s">
        <v>103</v>
      </c>
      <c r="C139" s="228"/>
      <c r="D139" s="229" t="s">
        <v>104</v>
      </c>
      <c r="E139" s="230"/>
      <c r="F139" s="231"/>
      <c r="G139" s="229" t="s">
        <v>178</v>
      </c>
      <c r="H139" s="232"/>
      <c r="I139" s="231"/>
      <c r="J139" s="229" t="s">
        <v>179</v>
      </c>
      <c r="K139" s="230"/>
      <c r="L139" s="228"/>
      <c r="M139" s="229" t="s">
        <v>105</v>
      </c>
      <c r="N139" s="232"/>
      <c r="O139" s="231"/>
      <c r="P139" s="229" t="s">
        <v>106</v>
      </c>
      <c r="Q139" s="233"/>
      <c r="R139" s="234"/>
      <c r="S139" s="229" t="s">
        <v>180</v>
      </c>
      <c r="T139" s="232"/>
      <c r="U139" s="231"/>
      <c r="V139" s="229" t="s">
        <v>181</v>
      </c>
      <c r="W139" s="233"/>
      <c r="X139" s="436" t="s">
        <v>182</v>
      </c>
      <c r="Y139" s="437"/>
      <c r="Z139" s="438"/>
      <c r="AA139" s="434" t="s">
        <v>107</v>
      </c>
      <c r="AB139" s="435"/>
      <c r="AC139" s="231"/>
      <c r="AD139" s="229" t="s">
        <v>108</v>
      </c>
      <c r="AE139" s="232"/>
      <c r="AF139" s="432" t="s">
        <v>183</v>
      </c>
      <c r="AG139" s="433"/>
      <c r="AH139" s="2"/>
    </row>
    <row r="140" spans="1:45">
      <c r="A140" s="359" t="s">
        <v>109</v>
      </c>
      <c r="B140" s="224" t="s">
        <v>184</v>
      </c>
      <c r="C140" s="225"/>
      <c r="D140" s="227">
        <f t="shared" ref="D140:D149" si="10">D127+D62</f>
        <v>25</v>
      </c>
      <c r="E140" s="226"/>
      <c r="F140" s="225"/>
      <c r="G140" s="102">
        <v>42</v>
      </c>
      <c r="H140" s="226"/>
      <c r="I140" s="265"/>
      <c r="J140" s="266">
        <f>D140-G140</f>
        <v>-17</v>
      </c>
      <c r="K140" s="223"/>
      <c r="L140" s="225"/>
      <c r="M140" s="227" t="s">
        <v>176</v>
      </c>
      <c r="N140" s="226"/>
      <c r="O140" s="225"/>
      <c r="P140" s="102">
        <f t="shared" ref="P140:P149" si="11">K127+K62</f>
        <v>0</v>
      </c>
      <c r="Q140" s="226"/>
      <c r="R140" s="225"/>
      <c r="S140" s="102"/>
      <c r="T140" s="226"/>
      <c r="U140" s="225"/>
      <c r="V140" s="102">
        <f t="shared" ref="V140:V149" si="12">S140-P140</f>
        <v>0</v>
      </c>
      <c r="W140" s="226"/>
      <c r="X140" s="439"/>
      <c r="Y140" s="440"/>
      <c r="Z140" s="440"/>
      <c r="AA140" s="240" t="s">
        <v>38</v>
      </c>
      <c r="AB140" s="223"/>
      <c r="AC140" s="225"/>
      <c r="AD140" s="102"/>
      <c r="AE140" s="110"/>
      <c r="AF140" s="258"/>
      <c r="AG140" s="259"/>
      <c r="AH140" s="359"/>
    </row>
    <row r="141" spans="1:45">
      <c r="A141" s="359" t="s">
        <v>22</v>
      </c>
      <c r="B141" s="235" t="s">
        <v>14</v>
      </c>
      <c r="C141" s="356"/>
      <c r="D141" s="99">
        <f t="shared" si="10"/>
        <v>53</v>
      </c>
      <c r="E141" s="357"/>
      <c r="F141" s="356"/>
      <c r="G141" s="236">
        <v>57</v>
      </c>
      <c r="H141" s="357"/>
      <c r="I141" s="356"/>
      <c r="J141" s="108">
        <f t="shared" ref="J141:J149" si="13">D141-G141</f>
        <v>-4</v>
      </c>
      <c r="K141" s="357"/>
      <c r="L141" s="356"/>
      <c r="M141" s="99" t="s">
        <v>112</v>
      </c>
      <c r="N141" s="357"/>
      <c r="O141" s="356"/>
      <c r="P141" s="236">
        <f t="shared" si="11"/>
        <v>8</v>
      </c>
      <c r="Q141" s="357"/>
      <c r="R141" s="356"/>
      <c r="S141" s="236">
        <v>7.5</v>
      </c>
      <c r="T141" s="357"/>
      <c r="U141" s="356"/>
      <c r="V141" s="236">
        <f t="shared" si="12"/>
        <v>-0.5</v>
      </c>
      <c r="W141" s="357"/>
      <c r="X141" s="441"/>
      <c r="Y141" s="442"/>
      <c r="Z141" s="442"/>
      <c r="AA141" s="241" t="s">
        <v>38</v>
      </c>
      <c r="AB141" s="357"/>
      <c r="AC141" s="356"/>
      <c r="AD141" s="236">
        <f t="shared" ref="AD141:AD149" si="14">R128+R63</f>
        <v>0</v>
      </c>
      <c r="AE141" s="256"/>
      <c r="AF141" s="422">
        <f t="shared" ref="AF141:AF149" si="15">P141+AD141</f>
        <v>8</v>
      </c>
      <c r="AG141" s="423"/>
      <c r="AH141" s="359"/>
    </row>
    <row r="142" spans="1:45">
      <c r="A142" s="359" t="s">
        <v>46</v>
      </c>
      <c r="B142" s="220" t="s">
        <v>73</v>
      </c>
      <c r="C142" s="221"/>
      <c r="D142" s="218">
        <f t="shared" si="10"/>
        <v>42</v>
      </c>
      <c r="E142" s="222"/>
      <c r="F142" s="221"/>
      <c r="G142" s="36">
        <v>62</v>
      </c>
      <c r="H142" s="358"/>
      <c r="I142" s="221"/>
      <c r="J142" s="227">
        <f t="shared" si="13"/>
        <v>-20</v>
      </c>
      <c r="K142" s="222"/>
      <c r="L142" s="221"/>
      <c r="M142" s="218" t="s">
        <v>68</v>
      </c>
      <c r="N142" s="222"/>
      <c r="O142" s="221"/>
      <c r="P142" s="36">
        <f t="shared" si="11"/>
        <v>6</v>
      </c>
      <c r="Q142" s="222"/>
      <c r="R142" s="221"/>
      <c r="S142" s="36">
        <v>7.5</v>
      </c>
      <c r="T142" s="222"/>
      <c r="U142" s="221"/>
      <c r="V142" s="36">
        <f t="shared" si="12"/>
        <v>1.5</v>
      </c>
      <c r="W142" s="222"/>
      <c r="X142" s="428"/>
      <c r="Y142" s="429"/>
      <c r="Z142" s="429"/>
      <c r="AA142" s="219" t="s">
        <v>113</v>
      </c>
      <c r="AB142" s="222"/>
      <c r="AC142" s="221"/>
      <c r="AD142" s="33">
        <f t="shared" si="14"/>
        <v>0</v>
      </c>
      <c r="AE142" s="37"/>
      <c r="AF142" s="424">
        <f t="shared" si="15"/>
        <v>6</v>
      </c>
      <c r="AG142" s="425"/>
      <c r="AH142" s="359"/>
    </row>
    <row r="143" spans="1:45">
      <c r="A143" s="359" t="s">
        <v>20</v>
      </c>
      <c r="B143" s="235" t="s">
        <v>12</v>
      </c>
      <c r="C143" s="356"/>
      <c r="D143" s="99">
        <f t="shared" si="10"/>
        <v>42</v>
      </c>
      <c r="E143" s="357"/>
      <c r="F143" s="356"/>
      <c r="G143" s="236">
        <v>62</v>
      </c>
      <c r="H143" s="357"/>
      <c r="I143" s="356"/>
      <c r="J143" s="108">
        <f t="shared" si="13"/>
        <v>-20</v>
      </c>
      <c r="K143" s="357"/>
      <c r="L143" s="356"/>
      <c r="M143" s="99" t="s">
        <v>13</v>
      </c>
      <c r="N143" s="357"/>
      <c r="O143" s="356"/>
      <c r="P143" s="236">
        <f t="shared" si="11"/>
        <v>8</v>
      </c>
      <c r="Q143" s="357"/>
      <c r="R143" s="356"/>
      <c r="S143" s="236">
        <v>7.5</v>
      </c>
      <c r="T143" s="357"/>
      <c r="U143" s="356"/>
      <c r="V143" s="236">
        <f t="shared" si="12"/>
        <v>-0.5</v>
      </c>
      <c r="W143" s="357"/>
      <c r="X143" s="441" t="s">
        <v>185</v>
      </c>
      <c r="Y143" s="442"/>
      <c r="Z143" s="442"/>
      <c r="AA143" s="241" t="s">
        <v>76</v>
      </c>
      <c r="AB143" s="357"/>
      <c r="AC143" s="356"/>
      <c r="AD143" s="236">
        <f t="shared" si="14"/>
        <v>5</v>
      </c>
      <c r="AE143" s="256"/>
      <c r="AF143" s="422">
        <f t="shared" si="15"/>
        <v>13</v>
      </c>
      <c r="AG143" s="423"/>
      <c r="AH143" s="359"/>
    </row>
    <row r="144" spans="1:45">
      <c r="A144" s="359" t="s">
        <v>43</v>
      </c>
      <c r="B144" s="220" t="s">
        <v>28</v>
      </c>
      <c r="C144" s="221"/>
      <c r="D144" s="218">
        <f t="shared" si="10"/>
        <v>42</v>
      </c>
      <c r="E144" s="222"/>
      <c r="F144" s="221"/>
      <c r="G144" s="36">
        <v>0</v>
      </c>
      <c r="H144" s="222"/>
      <c r="I144" s="221"/>
      <c r="J144" s="227">
        <f t="shared" si="13"/>
        <v>42</v>
      </c>
      <c r="K144" s="222"/>
      <c r="L144" s="221"/>
      <c r="M144" s="218" t="s">
        <v>66</v>
      </c>
      <c r="N144" s="222"/>
      <c r="O144" s="221"/>
      <c r="P144" s="36">
        <f t="shared" si="11"/>
        <v>12</v>
      </c>
      <c r="Q144" s="222"/>
      <c r="R144" s="221"/>
      <c r="S144" s="36">
        <v>7.5</v>
      </c>
      <c r="T144" s="222"/>
      <c r="U144" s="221"/>
      <c r="V144" s="36">
        <f t="shared" si="12"/>
        <v>-4.5</v>
      </c>
      <c r="W144" s="222"/>
      <c r="X144" s="428" t="s">
        <v>186</v>
      </c>
      <c r="Y144" s="429"/>
      <c r="Z144" s="429"/>
      <c r="AA144" s="219" t="s">
        <v>78</v>
      </c>
      <c r="AB144" s="222"/>
      <c r="AC144" s="221"/>
      <c r="AD144" s="33">
        <f t="shared" si="14"/>
        <v>0</v>
      </c>
      <c r="AE144" s="37"/>
      <c r="AF144" s="424">
        <f t="shared" si="15"/>
        <v>12</v>
      </c>
      <c r="AG144" s="425"/>
      <c r="AH144" s="359"/>
    </row>
    <row r="145" spans="1:45">
      <c r="A145" s="359" t="s">
        <v>21</v>
      </c>
      <c r="B145" s="235" t="s">
        <v>25</v>
      </c>
      <c r="C145" s="356"/>
      <c r="D145" s="99">
        <f t="shared" si="10"/>
        <v>28</v>
      </c>
      <c r="E145" s="357"/>
      <c r="F145" s="356"/>
      <c r="G145" s="236">
        <v>30</v>
      </c>
      <c r="H145" s="357"/>
      <c r="I145" s="356"/>
      <c r="J145" s="108">
        <f t="shared" si="13"/>
        <v>-2</v>
      </c>
      <c r="K145" s="357"/>
      <c r="L145" s="356"/>
      <c r="M145" s="99" t="s">
        <v>15</v>
      </c>
      <c r="N145" s="357"/>
      <c r="O145" s="356"/>
      <c r="P145" s="236">
        <f t="shared" si="11"/>
        <v>4</v>
      </c>
      <c r="Q145" s="357"/>
      <c r="R145" s="356"/>
      <c r="S145" s="236">
        <v>7.5</v>
      </c>
      <c r="T145" s="357"/>
      <c r="U145" s="356"/>
      <c r="V145" s="236">
        <f t="shared" si="12"/>
        <v>3.5</v>
      </c>
      <c r="W145" s="357"/>
      <c r="X145" s="441"/>
      <c r="Y145" s="442"/>
      <c r="Z145" s="442"/>
      <c r="AA145" s="241" t="s">
        <v>37</v>
      </c>
      <c r="AB145" s="357"/>
      <c r="AC145" s="356"/>
      <c r="AD145" s="236">
        <f t="shared" si="14"/>
        <v>0</v>
      </c>
      <c r="AE145" s="256"/>
      <c r="AF145" s="422">
        <f t="shared" si="15"/>
        <v>4</v>
      </c>
      <c r="AG145" s="423"/>
      <c r="AH145" s="359"/>
    </row>
    <row r="146" spans="1:45">
      <c r="A146" s="359" t="s">
        <v>51</v>
      </c>
      <c r="B146" s="220" t="s">
        <v>50</v>
      </c>
      <c r="C146" s="221"/>
      <c r="D146" s="218">
        <f t="shared" si="10"/>
        <v>23</v>
      </c>
      <c r="E146" s="222"/>
      <c r="F146" s="221"/>
      <c r="G146" s="36">
        <v>30</v>
      </c>
      <c r="H146" s="222"/>
      <c r="I146" s="221"/>
      <c r="J146" s="227">
        <f t="shared" si="13"/>
        <v>-7</v>
      </c>
      <c r="K146" s="222"/>
      <c r="L146" s="221"/>
      <c r="M146" s="218" t="s">
        <v>67</v>
      </c>
      <c r="N146" s="222"/>
      <c r="O146" s="221"/>
      <c r="P146" s="36">
        <f t="shared" si="11"/>
        <v>4</v>
      </c>
      <c r="Q146" s="222"/>
      <c r="R146" s="221"/>
      <c r="S146" s="36">
        <v>7.5</v>
      </c>
      <c r="T146" s="222"/>
      <c r="U146" s="221"/>
      <c r="V146" s="36">
        <f t="shared" si="12"/>
        <v>3.5</v>
      </c>
      <c r="W146" s="222"/>
      <c r="X146" s="428" t="s">
        <v>187</v>
      </c>
      <c r="Y146" s="429"/>
      <c r="Z146" s="429"/>
      <c r="AA146" s="219" t="s">
        <v>77</v>
      </c>
      <c r="AB146" s="222"/>
      <c r="AC146" s="221"/>
      <c r="AD146" s="33">
        <f t="shared" si="14"/>
        <v>0</v>
      </c>
      <c r="AE146" s="37"/>
      <c r="AF146" s="424">
        <f t="shared" si="15"/>
        <v>4</v>
      </c>
      <c r="AG146" s="425"/>
      <c r="AH146" s="359"/>
    </row>
    <row r="147" spans="1:45">
      <c r="A147" s="359" t="s">
        <v>49</v>
      </c>
      <c r="B147" s="235" t="s">
        <v>27</v>
      </c>
      <c r="C147" s="356"/>
      <c r="D147" s="99">
        <f t="shared" si="10"/>
        <v>14</v>
      </c>
      <c r="E147" s="357"/>
      <c r="F147" s="356"/>
      <c r="G147" s="236">
        <v>19</v>
      </c>
      <c r="H147" s="357"/>
      <c r="I147" s="356"/>
      <c r="J147" s="108">
        <f t="shared" si="13"/>
        <v>-5</v>
      </c>
      <c r="K147" s="357"/>
      <c r="L147" s="356"/>
      <c r="M147" s="99" t="s">
        <v>18</v>
      </c>
      <c r="N147" s="357"/>
      <c r="O147" s="356"/>
      <c r="P147" s="236">
        <f t="shared" si="11"/>
        <v>4</v>
      </c>
      <c r="Q147" s="357"/>
      <c r="R147" s="356"/>
      <c r="S147" s="236">
        <v>7.5</v>
      </c>
      <c r="T147" s="357"/>
      <c r="U147" s="356"/>
      <c r="V147" s="236">
        <f t="shared" si="12"/>
        <v>3.5</v>
      </c>
      <c r="W147" s="357"/>
      <c r="X147" s="441" t="s">
        <v>188</v>
      </c>
      <c r="Y147" s="442"/>
      <c r="Z147" s="442"/>
      <c r="AA147" s="241" t="s">
        <v>39</v>
      </c>
      <c r="AB147" s="357"/>
      <c r="AC147" s="356"/>
      <c r="AD147" s="236">
        <f t="shared" si="14"/>
        <v>0</v>
      </c>
      <c r="AE147" s="256"/>
      <c r="AF147" s="422">
        <f t="shared" si="15"/>
        <v>4</v>
      </c>
      <c r="AG147" s="423"/>
      <c r="AH147" s="359"/>
    </row>
    <row r="148" spans="1:45">
      <c r="A148" s="359" t="s">
        <v>48</v>
      </c>
      <c r="B148" s="220" t="s">
        <v>16</v>
      </c>
      <c r="C148" s="221"/>
      <c r="D148" s="218">
        <f t="shared" si="10"/>
        <v>31</v>
      </c>
      <c r="E148" s="222"/>
      <c r="F148" s="221"/>
      <c r="G148" s="36">
        <v>35</v>
      </c>
      <c r="H148" s="222"/>
      <c r="I148" s="221"/>
      <c r="J148" s="227">
        <f t="shared" si="13"/>
        <v>-4</v>
      </c>
      <c r="K148" s="222"/>
      <c r="L148" s="221"/>
      <c r="M148" s="218" t="s">
        <v>114</v>
      </c>
      <c r="N148" s="222"/>
      <c r="O148" s="221"/>
      <c r="P148" s="36">
        <f t="shared" si="11"/>
        <v>8</v>
      </c>
      <c r="Q148" s="222"/>
      <c r="R148" s="221"/>
      <c r="S148" s="36">
        <v>7.5</v>
      </c>
      <c r="T148" s="222"/>
      <c r="U148" s="221"/>
      <c r="V148" s="36">
        <f t="shared" si="12"/>
        <v>-0.5</v>
      </c>
      <c r="W148" s="222"/>
      <c r="X148" s="428" t="s">
        <v>189</v>
      </c>
      <c r="Y148" s="429"/>
      <c r="Z148" s="429"/>
      <c r="AA148" s="219" t="s">
        <v>40</v>
      </c>
      <c r="AB148" s="222"/>
      <c r="AC148" s="221"/>
      <c r="AD148" s="33">
        <f t="shared" si="14"/>
        <v>0</v>
      </c>
      <c r="AE148" s="37"/>
      <c r="AF148" s="424">
        <f t="shared" si="15"/>
        <v>8</v>
      </c>
      <c r="AG148" s="425"/>
      <c r="AH148" s="359"/>
    </row>
    <row r="149" spans="1:45" ht="16" thickBot="1">
      <c r="A149" s="359" t="s">
        <v>54</v>
      </c>
      <c r="B149" s="237" t="s">
        <v>26</v>
      </c>
      <c r="C149" s="360"/>
      <c r="D149" s="238">
        <f t="shared" si="10"/>
        <v>29</v>
      </c>
      <c r="E149" s="361"/>
      <c r="F149" s="360"/>
      <c r="G149" s="239">
        <v>29</v>
      </c>
      <c r="H149" s="361"/>
      <c r="I149" s="360"/>
      <c r="J149" s="267">
        <f t="shared" si="13"/>
        <v>0</v>
      </c>
      <c r="K149" s="361"/>
      <c r="L149" s="360"/>
      <c r="M149" s="238" t="s">
        <v>17</v>
      </c>
      <c r="N149" s="361"/>
      <c r="O149" s="360"/>
      <c r="P149" s="239">
        <f t="shared" si="11"/>
        <v>2</v>
      </c>
      <c r="Q149" s="361"/>
      <c r="R149" s="360"/>
      <c r="S149" s="239">
        <v>7.5</v>
      </c>
      <c r="T149" s="361"/>
      <c r="U149" s="360"/>
      <c r="V149" s="239">
        <f t="shared" si="12"/>
        <v>5.5</v>
      </c>
      <c r="W149" s="361"/>
      <c r="X149" s="430" t="s">
        <v>190</v>
      </c>
      <c r="Y149" s="431"/>
      <c r="Z149" s="431"/>
      <c r="AA149" s="242" t="s">
        <v>79</v>
      </c>
      <c r="AB149" s="361"/>
      <c r="AC149" s="360"/>
      <c r="AD149" s="239">
        <f t="shared" si="14"/>
        <v>0</v>
      </c>
      <c r="AE149" s="257"/>
      <c r="AF149" s="426">
        <f t="shared" si="15"/>
        <v>2</v>
      </c>
      <c r="AG149" s="427"/>
      <c r="AH149" s="359"/>
    </row>
    <row r="150" spans="1:45">
      <c r="A150" s="359"/>
      <c r="B150" s="138"/>
      <c r="C150" s="138"/>
      <c r="D150" s="138"/>
      <c r="E150" s="138"/>
      <c r="F150" s="138"/>
      <c r="G150" s="421"/>
      <c r="H150" s="421"/>
      <c r="I150" s="421"/>
      <c r="J150" s="421"/>
      <c r="K150" s="421"/>
      <c r="L150" s="138"/>
      <c r="M150" s="138"/>
      <c r="N150" s="138"/>
      <c r="O150" s="138"/>
      <c r="P150" s="138"/>
      <c r="Q150" s="138"/>
      <c r="R150" s="138"/>
      <c r="S150" s="138"/>
      <c r="T150" s="138"/>
      <c r="U150" s="138"/>
      <c r="V150" s="138"/>
      <c r="W150" s="138"/>
      <c r="X150" s="417" t="s">
        <v>192</v>
      </c>
      <c r="Y150" s="417"/>
      <c r="Z150" s="417"/>
      <c r="AA150" s="359"/>
      <c r="AB150" s="359"/>
      <c r="AC150" s="359"/>
      <c r="AD150" s="359"/>
      <c r="AE150" s="359"/>
      <c r="AF150" s="359"/>
      <c r="AG150" s="2"/>
      <c r="AH150" s="2"/>
    </row>
    <row r="151" spans="1:45">
      <c r="A151" s="359"/>
      <c r="B151" s="127"/>
      <c r="C151" s="359"/>
      <c r="D151" s="359"/>
      <c r="L151" s="269"/>
      <c r="V151" s="359"/>
      <c r="W151" s="359"/>
      <c r="X151" s="418"/>
      <c r="Y151" s="418"/>
      <c r="Z151" s="418"/>
      <c r="AA151" s="359"/>
      <c r="AB151" s="359"/>
      <c r="AC151" s="359"/>
      <c r="AD151" s="359"/>
      <c r="AE151" s="359"/>
      <c r="AF151" s="359"/>
      <c r="AG151" s="2"/>
      <c r="AH151" s="2"/>
    </row>
    <row r="152" spans="1:45">
      <c r="A152" s="359"/>
      <c r="B152" s="127"/>
      <c r="C152" s="359"/>
      <c r="D152" s="359"/>
      <c r="V152" s="359"/>
      <c r="W152" s="359"/>
      <c r="X152" s="359"/>
      <c r="Y152" s="359"/>
      <c r="Z152" s="359"/>
      <c r="AA152" s="359"/>
      <c r="AB152" s="359"/>
      <c r="AC152" s="359"/>
      <c r="AD152" s="359"/>
      <c r="AE152" s="359"/>
      <c r="AF152" s="359"/>
      <c r="AG152" s="2"/>
      <c r="AH152" s="2"/>
      <c r="AI152" s="359"/>
      <c r="AJ152" s="359"/>
      <c r="AK152" s="359"/>
      <c r="AL152" s="359"/>
      <c r="AM152" s="359"/>
      <c r="AN152" s="359"/>
      <c r="AO152" s="359"/>
      <c r="AP152" s="359"/>
      <c r="AQ152" s="359"/>
      <c r="AR152" s="359"/>
      <c r="AS152" s="359"/>
    </row>
    <row r="153" spans="1:45" ht="16">
      <c r="A153" s="359"/>
      <c r="B153" s="359"/>
      <c r="C153" s="340"/>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row>
    <row r="154" spans="1:45">
      <c r="B154">
        <v>64</v>
      </c>
      <c r="C154">
        <f>B154/9</f>
        <v>7.1111111111111107</v>
      </c>
    </row>
    <row r="156" spans="1:45" ht="16" thickBot="1">
      <c r="A156" s="132" t="s">
        <v>446</v>
      </c>
    </row>
    <row r="157" spans="1:45" ht="16" thickBot="1">
      <c r="A157" s="132"/>
      <c r="B157" s="217" t="s">
        <v>103</v>
      </c>
      <c r="C157" s="228"/>
      <c r="D157" s="229" t="s">
        <v>104</v>
      </c>
      <c r="E157" s="230"/>
      <c r="F157" s="231"/>
      <c r="G157" s="229" t="s">
        <v>178</v>
      </c>
      <c r="H157" s="232"/>
      <c r="I157" s="231"/>
      <c r="J157" s="229" t="s">
        <v>179</v>
      </c>
      <c r="K157" s="230"/>
      <c r="L157" s="228"/>
      <c r="M157" s="229" t="s">
        <v>105</v>
      </c>
      <c r="N157" s="232"/>
      <c r="O157" s="231"/>
      <c r="P157" s="229" t="s">
        <v>106</v>
      </c>
      <c r="Q157" s="233"/>
      <c r="R157" s="234"/>
      <c r="S157" s="229" t="s">
        <v>180</v>
      </c>
      <c r="T157" s="232"/>
      <c r="U157" s="231"/>
      <c r="V157" s="229" t="s">
        <v>181</v>
      </c>
      <c r="W157" s="233"/>
      <c r="X157" s="436" t="s">
        <v>182</v>
      </c>
      <c r="Y157" s="437"/>
      <c r="Z157" s="438"/>
      <c r="AA157" s="434" t="s">
        <v>107</v>
      </c>
      <c r="AB157" s="435"/>
      <c r="AC157" s="231"/>
      <c r="AD157" s="229" t="s">
        <v>108</v>
      </c>
      <c r="AE157" s="232"/>
      <c r="AF157" s="432" t="s">
        <v>183</v>
      </c>
      <c r="AG157" s="433"/>
      <c r="AH157" s="2"/>
    </row>
    <row r="158" spans="1:45">
      <c r="A158" s="370" t="s">
        <v>109</v>
      </c>
      <c r="B158" s="224" t="s">
        <v>184</v>
      </c>
      <c r="C158" s="225"/>
      <c r="D158" s="227">
        <f>D140+'July-December 2020'!D133</f>
        <v>74</v>
      </c>
      <c r="E158" s="226"/>
      <c r="F158" s="225"/>
      <c r="G158" s="102">
        <v>84</v>
      </c>
      <c r="H158" s="226"/>
      <c r="I158" s="265"/>
      <c r="J158" s="266">
        <f>D158-G158</f>
        <v>-10</v>
      </c>
      <c r="K158" s="223"/>
      <c r="L158" s="225"/>
      <c r="M158" s="227" t="s">
        <v>176</v>
      </c>
      <c r="N158" s="226"/>
      <c r="O158" s="225"/>
      <c r="P158" s="102">
        <f t="shared" ref="P158" si="16">K145+K80</f>
        <v>0</v>
      </c>
      <c r="Q158" s="226"/>
      <c r="R158" s="225"/>
      <c r="S158" s="102"/>
      <c r="T158" s="226"/>
      <c r="U158" s="225"/>
      <c r="V158" s="102">
        <f t="shared" ref="V158:V167" si="17">S158-P158</f>
        <v>0</v>
      </c>
      <c r="W158" s="226"/>
      <c r="X158" s="439"/>
      <c r="Y158" s="440"/>
      <c r="Z158" s="440"/>
      <c r="AA158" s="240" t="s">
        <v>38</v>
      </c>
      <c r="AB158" s="223"/>
      <c r="AC158" s="225"/>
      <c r="AD158" s="102"/>
      <c r="AE158" s="110"/>
      <c r="AF158" s="258"/>
      <c r="AG158" s="259"/>
      <c r="AH158" s="370"/>
    </row>
    <row r="159" spans="1:45">
      <c r="A159" s="370" t="s">
        <v>22</v>
      </c>
      <c r="B159" s="235" t="s">
        <v>14</v>
      </c>
      <c r="C159" s="371"/>
      <c r="D159" s="99">
        <f>D141+'July-December 2020'!D134</f>
        <v>104</v>
      </c>
      <c r="E159" s="372"/>
      <c r="F159" s="371"/>
      <c r="G159" s="236">
        <v>114</v>
      </c>
      <c r="H159" s="372"/>
      <c r="I159" s="371"/>
      <c r="J159" s="108">
        <f t="shared" ref="J159:J167" si="18">D159-G159</f>
        <v>-10</v>
      </c>
      <c r="K159" s="372"/>
      <c r="L159" s="371"/>
      <c r="M159" s="99" t="s">
        <v>112</v>
      </c>
      <c r="N159" s="372"/>
      <c r="O159" s="371"/>
      <c r="P159" s="236">
        <f>P141+'July-December 2020'!P134</f>
        <v>14</v>
      </c>
      <c r="Q159" s="372"/>
      <c r="R159" s="371"/>
      <c r="S159" s="236">
        <v>7.5</v>
      </c>
      <c r="T159" s="372"/>
      <c r="U159" s="371"/>
      <c r="V159" s="236">
        <f t="shared" si="17"/>
        <v>-6.5</v>
      </c>
      <c r="W159" s="372"/>
      <c r="X159" s="441"/>
      <c r="Y159" s="442"/>
      <c r="Z159" s="442"/>
      <c r="AA159" s="241" t="s">
        <v>38</v>
      </c>
      <c r="AB159" s="372"/>
      <c r="AC159" s="371"/>
      <c r="AD159" s="236">
        <f t="shared" ref="AD159:AD167" si="19">R146+R81</f>
        <v>0</v>
      </c>
      <c r="AE159" s="256"/>
      <c r="AF159" s="422">
        <f t="shared" ref="AF159:AF167" si="20">P159+AD159</f>
        <v>14</v>
      </c>
      <c r="AG159" s="423"/>
      <c r="AH159" s="370"/>
    </row>
    <row r="160" spans="1:45">
      <c r="A160" s="370" t="s">
        <v>46</v>
      </c>
      <c r="B160" s="220" t="s">
        <v>73</v>
      </c>
      <c r="C160" s="221"/>
      <c r="D160" s="218">
        <f>D142+'July-December 2020'!D135</f>
        <v>83</v>
      </c>
      <c r="E160" s="222"/>
      <c r="F160" s="221"/>
      <c r="G160" s="36">
        <v>124</v>
      </c>
      <c r="H160" s="373"/>
      <c r="I160" s="221"/>
      <c r="J160" s="227">
        <f t="shared" si="18"/>
        <v>-41</v>
      </c>
      <c r="K160" s="222"/>
      <c r="L160" s="221"/>
      <c r="M160" s="218" t="s">
        <v>68</v>
      </c>
      <c r="N160" s="222"/>
      <c r="O160" s="221"/>
      <c r="P160" s="36">
        <f>P142+'July-December 2020'!P135</f>
        <v>12</v>
      </c>
      <c r="Q160" s="222"/>
      <c r="R160" s="221"/>
      <c r="S160" s="36">
        <v>7.5</v>
      </c>
      <c r="T160" s="222"/>
      <c r="U160" s="221"/>
      <c r="V160" s="36">
        <f t="shared" si="17"/>
        <v>-4.5</v>
      </c>
      <c r="W160" s="222"/>
      <c r="X160" s="428"/>
      <c r="Y160" s="429"/>
      <c r="Z160" s="429"/>
      <c r="AA160" s="219" t="s">
        <v>113</v>
      </c>
      <c r="AB160" s="222"/>
      <c r="AC160" s="221"/>
      <c r="AD160" s="33">
        <f t="shared" si="19"/>
        <v>0</v>
      </c>
      <c r="AE160" s="37"/>
      <c r="AF160" s="424">
        <f t="shared" si="20"/>
        <v>12</v>
      </c>
      <c r="AG160" s="425"/>
      <c r="AH160" s="370"/>
    </row>
    <row r="161" spans="1:34">
      <c r="A161" s="370" t="s">
        <v>20</v>
      </c>
      <c r="B161" s="235" t="s">
        <v>12</v>
      </c>
      <c r="C161" s="371"/>
      <c r="D161" s="99">
        <f>D143+'July-December 2020'!D136</f>
        <v>105</v>
      </c>
      <c r="E161" s="372"/>
      <c r="F161" s="371"/>
      <c r="G161" s="236">
        <v>124</v>
      </c>
      <c r="H161" s="372"/>
      <c r="I161" s="371"/>
      <c r="J161" s="108">
        <f t="shared" si="18"/>
        <v>-19</v>
      </c>
      <c r="K161" s="372"/>
      <c r="L161" s="371"/>
      <c r="M161" s="99" t="s">
        <v>13</v>
      </c>
      <c r="N161" s="372"/>
      <c r="O161" s="371"/>
      <c r="P161" s="236">
        <f>P143+'July-December 2020'!P136</f>
        <v>14</v>
      </c>
      <c r="Q161" s="372"/>
      <c r="R161" s="371"/>
      <c r="S161" s="236">
        <v>7.5</v>
      </c>
      <c r="T161" s="372"/>
      <c r="U161" s="371"/>
      <c r="V161" s="236">
        <f t="shared" si="17"/>
        <v>-6.5</v>
      </c>
      <c r="W161" s="372"/>
      <c r="X161" s="441" t="s">
        <v>185</v>
      </c>
      <c r="Y161" s="442"/>
      <c r="Z161" s="442"/>
      <c r="AA161" s="241" t="s">
        <v>76</v>
      </c>
      <c r="AB161" s="372"/>
      <c r="AC161" s="371"/>
      <c r="AD161" s="236">
        <f t="shared" si="19"/>
        <v>0</v>
      </c>
      <c r="AE161" s="256"/>
      <c r="AF161" s="422">
        <f t="shared" si="20"/>
        <v>14</v>
      </c>
      <c r="AG161" s="423"/>
      <c r="AH161" s="370"/>
    </row>
    <row r="162" spans="1:34">
      <c r="A162" s="370" t="s">
        <v>43</v>
      </c>
      <c r="B162" s="220" t="s">
        <v>28</v>
      </c>
      <c r="C162" s="221"/>
      <c r="D162" s="218">
        <f>D144+'July-December 2020'!D137</f>
        <v>82</v>
      </c>
      <c r="E162" s="222"/>
      <c r="F162" s="221"/>
      <c r="G162" s="36">
        <v>84</v>
      </c>
      <c r="H162" s="222"/>
      <c r="I162" s="221"/>
      <c r="J162" s="227">
        <f t="shared" si="18"/>
        <v>-2</v>
      </c>
      <c r="K162" s="222"/>
      <c r="L162" s="221"/>
      <c r="M162" s="218" t="s">
        <v>66</v>
      </c>
      <c r="N162" s="222"/>
      <c r="O162" s="221"/>
      <c r="P162" s="36">
        <f>P144+'July-December 2020'!P137</f>
        <v>25</v>
      </c>
      <c r="Q162" s="222"/>
      <c r="R162" s="221"/>
      <c r="S162" s="36">
        <v>7.5</v>
      </c>
      <c r="T162" s="222"/>
      <c r="U162" s="221"/>
      <c r="V162" s="36">
        <f t="shared" si="17"/>
        <v>-17.5</v>
      </c>
      <c r="W162" s="222"/>
      <c r="X162" s="428" t="s">
        <v>186</v>
      </c>
      <c r="Y162" s="429"/>
      <c r="Z162" s="429"/>
      <c r="AA162" s="219" t="s">
        <v>78</v>
      </c>
      <c r="AB162" s="222"/>
      <c r="AC162" s="221"/>
      <c r="AD162" s="33">
        <f t="shared" si="19"/>
        <v>0</v>
      </c>
      <c r="AE162" s="37"/>
      <c r="AF162" s="424">
        <f t="shared" si="20"/>
        <v>25</v>
      </c>
      <c r="AG162" s="425"/>
      <c r="AH162" s="370"/>
    </row>
    <row r="163" spans="1:34">
      <c r="A163" s="370" t="s">
        <v>21</v>
      </c>
      <c r="B163" s="235" t="s">
        <v>25</v>
      </c>
      <c r="C163" s="371"/>
      <c r="D163" s="99">
        <f>D145+'July-December 2020'!D138</f>
        <v>60</v>
      </c>
      <c r="E163" s="372"/>
      <c r="F163" s="371"/>
      <c r="G163" s="236">
        <v>60</v>
      </c>
      <c r="H163" s="372"/>
      <c r="I163" s="371"/>
      <c r="J163" s="108">
        <f t="shared" si="18"/>
        <v>0</v>
      </c>
      <c r="K163" s="372"/>
      <c r="L163" s="371"/>
      <c r="M163" s="99" t="s">
        <v>15</v>
      </c>
      <c r="N163" s="372"/>
      <c r="O163" s="371"/>
      <c r="P163" s="236">
        <f>P145+'July-December 2020'!P138</f>
        <v>8</v>
      </c>
      <c r="Q163" s="372"/>
      <c r="R163" s="371"/>
      <c r="S163" s="236">
        <v>7.5</v>
      </c>
      <c r="T163" s="372"/>
      <c r="U163" s="371"/>
      <c r="V163" s="236">
        <f t="shared" si="17"/>
        <v>-0.5</v>
      </c>
      <c r="W163" s="372"/>
      <c r="X163" s="441"/>
      <c r="Y163" s="442"/>
      <c r="Z163" s="442"/>
      <c r="AA163" s="241" t="s">
        <v>37</v>
      </c>
      <c r="AB163" s="372"/>
      <c r="AC163" s="371"/>
      <c r="AD163" s="236">
        <f t="shared" si="19"/>
        <v>0</v>
      </c>
      <c r="AE163" s="256"/>
      <c r="AF163" s="422">
        <f t="shared" si="20"/>
        <v>8</v>
      </c>
      <c r="AG163" s="423"/>
      <c r="AH163" s="370"/>
    </row>
    <row r="164" spans="1:34">
      <c r="A164" s="370" t="s">
        <v>51</v>
      </c>
      <c r="B164" s="220" t="s">
        <v>50</v>
      </c>
      <c r="C164" s="221"/>
      <c r="D164" s="218">
        <f>D146+'July-December 2020'!D139</f>
        <v>49</v>
      </c>
      <c r="E164" s="222"/>
      <c r="F164" s="221"/>
      <c r="G164" s="36">
        <v>60</v>
      </c>
      <c r="H164" s="222"/>
      <c r="I164" s="221"/>
      <c r="J164" s="227">
        <f t="shared" si="18"/>
        <v>-11</v>
      </c>
      <c r="K164" s="222"/>
      <c r="L164" s="221"/>
      <c r="M164" s="218" t="s">
        <v>67</v>
      </c>
      <c r="N164" s="222"/>
      <c r="O164" s="221"/>
      <c r="P164" s="36">
        <f>P146+'July-December 2020'!P139</f>
        <v>7</v>
      </c>
      <c r="Q164" s="222"/>
      <c r="R164" s="221"/>
      <c r="S164" s="36">
        <v>7.5</v>
      </c>
      <c r="T164" s="222"/>
      <c r="U164" s="221"/>
      <c r="V164" s="36">
        <f t="shared" si="17"/>
        <v>0.5</v>
      </c>
      <c r="W164" s="222"/>
      <c r="X164" s="428" t="s">
        <v>187</v>
      </c>
      <c r="Y164" s="429"/>
      <c r="Z164" s="429"/>
      <c r="AA164" s="219" t="s">
        <v>77</v>
      </c>
      <c r="AB164" s="222"/>
      <c r="AC164" s="221"/>
      <c r="AD164" s="33">
        <f t="shared" si="19"/>
        <v>0</v>
      </c>
      <c r="AE164" s="37"/>
      <c r="AF164" s="424">
        <f t="shared" si="20"/>
        <v>7</v>
      </c>
      <c r="AG164" s="425"/>
      <c r="AH164" s="370"/>
    </row>
    <row r="165" spans="1:34">
      <c r="A165" s="370" t="s">
        <v>49</v>
      </c>
      <c r="B165" s="235" t="s">
        <v>27</v>
      </c>
      <c r="C165" s="371"/>
      <c r="D165" s="99">
        <f>D147+'July-December 2020'!D140</f>
        <v>32</v>
      </c>
      <c r="E165" s="372"/>
      <c r="F165" s="371"/>
      <c r="G165" s="236">
        <v>38</v>
      </c>
      <c r="H165" s="372"/>
      <c r="I165" s="371"/>
      <c r="J165" s="108">
        <f t="shared" si="18"/>
        <v>-6</v>
      </c>
      <c r="K165" s="372"/>
      <c r="L165" s="371"/>
      <c r="M165" s="99" t="s">
        <v>18</v>
      </c>
      <c r="N165" s="372"/>
      <c r="O165" s="371"/>
      <c r="P165" s="236">
        <f>P147+'July-December 2020'!P140</f>
        <v>9</v>
      </c>
      <c r="Q165" s="372"/>
      <c r="R165" s="371"/>
      <c r="S165" s="236">
        <v>7.5</v>
      </c>
      <c r="T165" s="372"/>
      <c r="U165" s="371"/>
      <c r="V165" s="236">
        <f t="shared" si="17"/>
        <v>-1.5</v>
      </c>
      <c r="W165" s="372"/>
      <c r="X165" s="441" t="s">
        <v>188</v>
      </c>
      <c r="Y165" s="442"/>
      <c r="Z165" s="442"/>
      <c r="AA165" s="241" t="s">
        <v>39</v>
      </c>
      <c r="AB165" s="372"/>
      <c r="AC165" s="371"/>
      <c r="AD165" s="236">
        <f t="shared" si="19"/>
        <v>0</v>
      </c>
      <c r="AE165" s="256"/>
      <c r="AF165" s="422">
        <f t="shared" si="20"/>
        <v>9</v>
      </c>
      <c r="AG165" s="423"/>
      <c r="AH165" s="370"/>
    </row>
    <row r="166" spans="1:34">
      <c r="A166" s="370" t="s">
        <v>48</v>
      </c>
      <c r="B166" s="220" t="s">
        <v>16</v>
      </c>
      <c r="C166" s="221"/>
      <c r="D166" s="218">
        <f>D148+'July-December 2020'!D141</f>
        <v>65</v>
      </c>
      <c r="E166" s="222"/>
      <c r="F166" s="221"/>
      <c r="G166" s="36">
        <v>70</v>
      </c>
      <c r="H166" s="222"/>
      <c r="I166" s="221"/>
      <c r="J166" s="227">
        <f t="shared" si="18"/>
        <v>-5</v>
      </c>
      <c r="K166" s="222"/>
      <c r="L166" s="221"/>
      <c r="M166" s="218" t="s">
        <v>114</v>
      </c>
      <c r="N166" s="222"/>
      <c r="O166" s="221"/>
      <c r="P166" s="36">
        <f>P148+'July-December 2020'!P141</f>
        <v>12</v>
      </c>
      <c r="Q166" s="222"/>
      <c r="R166" s="221"/>
      <c r="S166" s="36">
        <v>7.5</v>
      </c>
      <c r="T166" s="222"/>
      <c r="U166" s="221"/>
      <c r="V166" s="36">
        <f t="shared" si="17"/>
        <v>-4.5</v>
      </c>
      <c r="W166" s="222"/>
      <c r="X166" s="428" t="s">
        <v>189</v>
      </c>
      <c r="Y166" s="429"/>
      <c r="Z166" s="429"/>
      <c r="AA166" s="219" t="s">
        <v>40</v>
      </c>
      <c r="AB166" s="222"/>
      <c r="AC166" s="221"/>
      <c r="AD166" s="33">
        <f t="shared" si="19"/>
        <v>0</v>
      </c>
      <c r="AE166" s="37"/>
      <c r="AF166" s="424">
        <f t="shared" si="20"/>
        <v>12</v>
      </c>
      <c r="AG166" s="425"/>
      <c r="AH166" s="370"/>
    </row>
    <row r="167" spans="1:34" ht="16" thickBot="1">
      <c r="A167" s="370" t="s">
        <v>54</v>
      </c>
      <c r="B167" s="237" t="s">
        <v>26</v>
      </c>
      <c r="C167" s="374"/>
      <c r="D167" s="238">
        <f>D149+'July-December 2020'!D142</f>
        <v>58</v>
      </c>
      <c r="E167" s="375"/>
      <c r="F167" s="374"/>
      <c r="G167" s="239">
        <v>58</v>
      </c>
      <c r="H167" s="375"/>
      <c r="I167" s="374"/>
      <c r="J167" s="267">
        <f t="shared" si="18"/>
        <v>0</v>
      </c>
      <c r="K167" s="375"/>
      <c r="L167" s="374"/>
      <c r="M167" s="238" t="s">
        <v>17</v>
      </c>
      <c r="N167" s="375"/>
      <c r="O167" s="374"/>
      <c r="P167" s="239">
        <f>P149+'July-December 2020'!P142</f>
        <v>8</v>
      </c>
      <c r="Q167" s="375"/>
      <c r="R167" s="374"/>
      <c r="S167" s="239">
        <v>7.5</v>
      </c>
      <c r="T167" s="375"/>
      <c r="U167" s="374"/>
      <c r="V167" s="239">
        <f t="shared" si="17"/>
        <v>-0.5</v>
      </c>
      <c r="W167" s="375"/>
      <c r="X167" s="430" t="s">
        <v>190</v>
      </c>
      <c r="Y167" s="431"/>
      <c r="Z167" s="431"/>
      <c r="AA167" s="242" t="s">
        <v>79</v>
      </c>
      <c r="AB167" s="375"/>
      <c r="AC167" s="374"/>
      <c r="AD167" s="239">
        <f t="shared" si="19"/>
        <v>0</v>
      </c>
      <c r="AE167" s="257"/>
      <c r="AF167" s="426">
        <f t="shared" si="20"/>
        <v>8</v>
      </c>
      <c r="AG167" s="427"/>
      <c r="AH167" s="370"/>
    </row>
    <row r="168" spans="1:34">
      <c r="A168" s="370"/>
      <c r="B168" s="138"/>
      <c r="C168" s="138"/>
      <c r="D168" s="138"/>
      <c r="E168" s="138"/>
      <c r="F168" s="138"/>
      <c r="G168" s="421"/>
      <c r="H168" s="421"/>
      <c r="I168" s="421"/>
      <c r="J168" s="421"/>
      <c r="K168" s="421"/>
      <c r="L168" s="138"/>
      <c r="M168" s="138"/>
      <c r="N168" s="138"/>
      <c r="O168" s="138"/>
      <c r="P168" s="138"/>
      <c r="Q168" s="138"/>
      <c r="R168" s="138"/>
      <c r="S168" s="138"/>
      <c r="T168" s="138"/>
      <c r="U168" s="138"/>
      <c r="V168" s="138"/>
      <c r="W168" s="138"/>
      <c r="X168" s="417" t="s">
        <v>192</v>
      </c>
      <c r="Y168" s="417"/>
      <c r="Z168" s="417"/>
      <c r="AA168" s="370"/>
      <c r="AB168" s="370"/>
      <c r="AC168" s="370"/>
      <c r="AD168" s="370"/>
      <c r="AE168" s="370"/>
      <c r="AF168" s="370"/>
      <c r="AG168" s="2"/>
      <c r="AH168" s="2"/>
    </row>
    <row r="169" spans="1:34">
      <c r="A169" s="370"/>
      <c r="B169" s="127"/>
      <c r="C169" s="370"/>
      <c r="D169" s="127" t="s">
        <v>445</v>
      </c>
      <c r="L169" s="269"/>
      <c r="V169" s="370"/>
      <c r="W169" s="370"/>
      <c r="X169" s="418"/>
      <c r="Y169" s="418"/>
      <c r="Z169" s="418"/>
      <c r="AA169" s="370"/>
      <c r="AB169" s="370"/>
      <c r="AC169" s="370"/>
      <c r="AD169" s="370"/>
      <c r="AE169" s="370"/>
      <c r="AF169" s="370"/>
      <c r="AG169" s="2"/>
      <c r="AH169" s="2"/>
    </row>
  </sheetData>
  <mergeCells count="48">
    <mergeCell ref="G150:K150"/>
    <mergeCell ref="X148:Z148"/>
    <mergeCell ref="AF148:AG148"/>
    <mergeCell ref="X149:Z149"/>
    <mergeCell ref="AF149:AG149"/>
    <mergeCell ref="X150:Z151"/>
    <mergeCell ref="X145:Z145"/>
    <mergeCell ref="AF145:AG145"/>
    <mergeCell ref="X146:Z146"/>
    <mergeCell ref="AF146:AG146"/>
    <mergeCell ref="X147:Z147"/>
    <mergeCell ref="AF147:AG147"/>
    <mergeCell ref="X142:Z142"/>
    <mergeCell ref="AF142:AG142"/>
    <mergeCell ref="X143:Z143"/>
    <mergeCell ref="AF143:AG143"/>
    <mergeCell ref="X144:Z144"/>
    <mergeCell ref="AF144:AG144"/>
    <mergeCell ref="X139:Z139"/>
    <mergeCell ref="AA139:AB139"/>
    <mergeCell ref="AF139:AG139"/>
    <mergeCell ref="X140:Z140"/>
    <mergeCell ref="X141:Z141"/>
    <mergeCell ref="AF141:AG141"/>
    <mergeCell ref="X157:Z157"/>
    <mergeCell ref="AA157:AB157"/>
    <mergeCell ref="AF157:AG157"/>
    <mergeCell ref="X158:Z158"/>
    <mergeCell ref="X159:Z159"/>
    <mergeCell ref="AF159:AG159"/>
    <mergeCell ref="X160:Z160"/>
    <mergeCell ref="AF160:AG160"/>
    <mergeCell ref="X161:Z161"/>
    <mergeCell ref="AF161:AG161"/>
    <mergeCell ref="X162:Z162"/>
    <mergeCell ref="AF162:AG162"/>
    <mergeCell ref="X163:Z163"/>
    <mergeCell ref="AF163:AG163"/>
    <mergeCell ref="X164:Z164"/>
    <mergeCell ref="AF164:AG164"/>
    <mergeCell ref="X165:Z165"/>
    <mergeCell ref="AF165:AG165"/>
    <mergeCell ref="X166:Z166"/>
    <mergeCell ref="AF166:AG166"/>
    <mergeCell ref="X167:Z167"/>
    <mergeCell ref="AF167:AG167"/>
    <mergeCell ref="G168:K168"/>
    <mergeCell ref="X168:Z16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325B6-DC1C-0B48-82B0-EA74BF6C9D7E}">
  <dimension ref="A1:O9"/>
  <sheetViews>
    <sheetView workbookViewId="0">
      <selection activeCell="O11" sqref="O11"/>
    </sheetView>
  </sheetViews>
  <sheetFormatPr baseColWidth="10" defaultRowHeight="15"/>
  <cols>
    <col min="5" max="5" width="16.5" customWidth="1"/>
    <col min="14" max="14" width="52.1640625" style="377" customWidth="1"/>
  </cols>
  <sheetData>
    <row r="1" spans="1:15" ht="17">
      <c r="A1" s="378" t="s">
        <v>366</v>
      </c>
      <c r="B1" s="378" t="s">
        <v>367</v>
      </c>
      <c r="C1" s="378" t="s">
        <v>368</v>
      </c>
      <c r="D1" s="378" t="s">
        <v>369</v>
      </c>
      <c r="E1" s="378" t="s">
        <v>370</v>
      </c>
      <c r="F1" s="378" t="s">
        <v>371</v>
      </c>
      <c r="G1" s="378" t="s">
        <v>372</v>
      </c>
      <c r="H1" s="378" t="s">
        <v>373</v>
      </c>
      <c r="I1" s="378" t="s">
        <v>374</v>
      </c>
      <c r="J1" s="378" t="s">
        <v>375</v>
      </c>
      <c r="K1" s="378" t="s">
        <v>376</v>
      </c>
      <c r="L1" s="378" t="s">
        <v>377</v>
      </c>
      <c r="M1" s="378" t="s">
        <v>378</v>
      </c>
      <c r="N1" s="403" t="s">
        <v>379</v>
      </c>
      <c r="O1" s="378" t="s">
        <v>380</v>
      </c>
    </row>
    <row r="2" spans="1:15" ht="32">
      <c r="A2" s="401">
        <v>44004</v>
      </c>
      <c r="C2" t="s">
        <v>28</v>
      </c>
      <c r="D2" t="s">
        <v>419</v>
      </c>
      <c r="E2" t="s">
        <v>420</v>
      </c>
      <c r="F2" s="402">
        <v>44037</v>
      </c>
      <c r="G2" s="402">
        <v>44038</v>
      </c>
      <c r="I2" t="s">
        <v>421</v>
      </c>
      <c r="J2" t="s">
        <v>422</v>
      </c>
      <c r="N2" s="377" t="s">
        <v>423</v>
      </c>
    </row>
    <row r="3" spans="1:15" ht="32">
      <c r="A3" s="401">
        <v>44004</v>
      </c>
      <c r="C3" t="s">
        <v>27</v>
      </c>
      <c r="D3" t="s">
        <v>419</v>
      </c>
      <c r="E3" t="s">
        <v>420</v>
      </c>
      <c r="F3" s="402">
        <v>44044</v>
      </c>
      <c r="G3" s="401">
        <v>44045</v>
      </c>
      <c r="I3" t="s">
        <v>421</v>
      </c>
      <c r="J3" t="s">
        <v>422</v>
      </c>
      <c r="N3" s="377" t="s">
        <v>423</v>
      </c>
    </row>
    <row r="4" spans="1:15">
      <c r="A4" s="402">
        <v>43997</v>
      </c>
      <c r="C4" t="s">
        <v>28</v>
      </c>
      <c r="D4" t="s">
        <v>419</v>
      </c>
      <c r="E4" t="s">
        <v>420</v>
      </c>
      <c r="F4" s="401">
        <v>43998</v>
      </c>
      <c r="G4" s="401">
        <v>43999</v>
      </c>
      <c r="I4" t="s">
        <v>422</v>
      </c>
      <c r="J4" t="s">
        <v>422</v>
      </c>
      <c r="N4" s="404" t="s">
        <v>425</v>
      </c>
    </row>
    <row r="5" spans="1:15">
      <c r="A5" s="401">
        <v>44004</v>
      </c>
      <c r="C5" t="s">
        <v>12</v>
      </c>
      <c r="D5" t="s">
        <v>419</v>
      </c>
      <c r="E5" t="s">
        <v>426</v>
      </c>
      <c r="I5" t="s">
        <v>422</v>
      </c>
      <c r="J5" t="s">
        <v>422</v>
      </c>
      <c r="N5" s="404" t="s">
        <v>425</v>
      </c>
    </row>
    <row r="6" spans="1:15">
      <c r="A6" s="401">
        <v>43997</v>
      </c>
      <c r="C6" t="s">
        <v>28</v>
      </c>
      <c r="D6" t="s">
        <v>419</v>
      </c>
      <c r="E6" t="s">
        <v>426</v>
      </c>
      <c r="F6" s="401">
        <v>44016</v>
      </c>
      <c r="G6" s="401">
        <v>44023</v>
      </c>
      <c r="I6" t="s">
        <v>422</v>
      </c>
      <c r="J6" t="s">
        <v>422</v>
      </c>
      <c r="N6" s="405" t="s">
        <v>427</v>
      </c>
      <c r="O6" t="s">
        <v>430</v>
      </c>
    </row>
    <row r="7" spans="1:15" ht="16">
      <c r="A7" s="401">
        <v>43999</v>
      </c>
      <c r="C7" t="s">
        <v>14</v>
      </c>
      <c r="D7" t="s">
        <v>419</v>
      </c>
      <c r="E7" t="s">
        <v>428</v>
      </c>
      <c r="F7" s="401">
        <v>44041</v>
      </c>
      <c r="G7" s="401">
        <v>44042</v>
      </c>
      <c r="I7" t="s">
        <v>421</v>
      </c>
      <c r="J7" t="s">
        <v>424</v>
      </c>
      <c r="N7" s="377" t="s">
        <v>429</v>
      </c>
      <c r="O7" t="s">
        <v>430</v>
      </c>
    </row>
    <row r="8" spans="1:15">
      <c r="A8" s="406">
        <v>43997.417361111111</v>
      </c>
      <c r="B8" s="406">
        <v>43997.43472222222</v>
      </c>
      <c r="C8" s="407" t="s">
        <v>431</v>
      </c>
      <c r="D8" s="408" t="s">
        <v>432</v>
      </c>
      <c r="E8" s="409" t="s">
        <v>426</v>
      </c>
      <c r="F8" s="410">
        <v>44046</v>
      </c>
      <c r="G8" s="410">
        <v>44052</v>
      </c>
      <c r="H8" s="407" t="s">
        <v>433</v>
      </c>
      <c r="I8" s="408" t="s">
        <v>434</v>
      </c>
      <c r="J8" s="407" t="s">
        <v>424</v>
      </c>
      <c r="K8" s="409"/>
      <c r="L8" s="409"/>
      <c r="M8" s="408" t="s">
        <v>435</v>
      </c>
      <c r="N8" s="405"/>
      <c r="O8" t="s">
        <v>430</v>
      </c>
    </row>
    <row r="9" spans="1:15" ht="15" customHeight="1">
      <c r="A9" s="406">
        <v>43997.46875</v>
      </c>
      <c r="B9" s="406">
        <v>43998.681944444441</v>
      </c>
      <c r="C9" s="407" t="s">
        <v>431</v>
      </c>
      <c r="D9" s="408" t="s">
        <v>432</v>
      </c>
      <c r="E9" s="409" t="s">
        <v>436</v>
      </c>
      <c r="F9" s="410">
        <v>44093</v>
      </c>
      <c r="G9" s="410">
        <v>44093</v>
      </c>
      <c r="H9" s="407" t="s">
        <v>433</v>
      </c>
      <c r="I9" s="408" t="s">
        <v>434</v>
      </c>
      <c r="J9" s="407" t="s">
        <v>424</v>
      </c>
      <c r="K9" s="409"/>
      <c r="L9" s="409"/>
      <c r="M9" s="408" t="s">
        <v>435</v>
      </c>
      <c r="N9" s="405" t="s">
        <v>437</v>
      </c>
      <c r="O9" t="s">
        <v>435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S30"/>
  <sheetViews>
    <sheetView topLeftCell="A7" workbookViewId="0">
      <selection activeCell="L13" sqref="L13"/>
    </sheetView>
  </sheetViews>
  <sheetFormatPr baseColWidth="10" defaultColWidth="8.83203125" defaultRowHeight="15"/>
  <cols>
    <col min="2" max="2" width="47.83203125" customWidth="1"/>
    <col min="3" max="15" width="14.6640625" customWidth="1"/>
    <col min="17" max="17" width="25.1640625" customWidth="1"/>
    <col min="19" max="19" width="23.5" customWidth="1"/>
  </cols>
  <sheetData>
    <row r="5" spans="2:19" ht="16">
      <c r="B5" s="198" t="e">
        <f>+B5B5:O14</f>
        <v>#NAME?</v>
      </c>
      <c r="C5" s="362">
        <v>2011</v>
      </c>
      <c r="D5" s="362">
        <v>2012</v>
      </c>
      <c r="E5" s="362">
        <v>2013</v>
      </c>
      <c r="F5" s="362">
        <v>2014</v>
      </c>
      <c r="G5" s="362">
        <v>2015</v>
      </c>
      <c r="H5" s="362">
        <v>2016</v>
      </c>
      <c r="I5" s="362">
        <v>2017</v>
      </c>
      <c r="J5" s="362">
        <v>2018</v>
      </c>
      <c r="K5" s="362">
        <v>2019</v>
      </c>
      <c r="L5" s="362">
        <v>2020</v>
      </c>
      <c r="M5" s="362">
        <v>2021</v>
      </c>
      <c r="N5" s="362">
        <v>2022</v>
      </c>
      <c r="O5" s="362">
        <v>2023</v>
      </c>
      <c r="Q5" s="444"/>
      <c r="R5" s="444"/>
      <c r="S5" s="444"/>
    </row>
    <row r="6" spans="2:19" ht="16">
      <c r="B6" s="199" t="s">
        <v>313</v>
      </c>
      <c r="C6" s="345" t="s">
        <v>314</v>
      </c>
      <c r="D6" s="345" t="s">
        <v>28</v>
      </c>
      <c r="E6" s="345" t="s">
        <v>315</v>
      </c>
      <c r="F6" s="345" t="s">
        <v>314</v>
      </c>
      <c r="G6" s="345" t="s">
        <v>12</v>
      </c>
      <c r="H6" s="345" t="s">
        <v>316</v>
      </c>
      <c r="I6" s="345" t="s">
        <v>317</v>
      </c>
      <c r="J6" s="345" t="s">
        <v>314</v>
      </c>
      <c r="K6" s="345" t="s">
        <v>316</v>
      </c>
      <c r="L6" s="345" t="s">
        <v>318</v>
      </c>
      <c r="M6" s="345" t="s">
        <v>28</v>
      </c>
      <c r="N6" s="345"/>
      <c r="O6" s="345"/>
      <c r="Q6" s="363"/>
      <c r="R6" s="445"/>
      <c r="S6" s="445"/>
    </row>
    <row r="7" spans="2:19" ht="16">
      <c r="B7" s="199" t="s">
        <v>319</v>
      </c>
      <c r="C7" s="345" t="s">
        <v>316</v>
      </c>
      <c r="D7" s="345" t="s">
        <v>314</v>
      </c>
      <c r="E7" s="345" t="s">
        <v>320</v>
      </c>
      <c r="F7" s="345" t="s">
        <v>316</v>
      </c>
      <c r="G7" s="345" t="s">
        <v>316</v>
      </c>
      <c r="H7" s="345" t="s">
        <v>12</v>
      </c>
      <c r="I7" s="345" t="s">
        <v>12</v>
      </c>
      <c r="J7" s="345" t="s">
        <v>317</v>
      </c>
      <c r="K7" s="345" t="s">
        <v>28</v>
      </c>
      <c r="L7" s="345" t="s">
        <v>50</v>
      </c>
      <c r="M7" s="345"/>
      <c r="N7" s="345"/>
      <c r="O7" s="345"/>
      <c r="Q7" s="363"/>
      <c r="R7" s="445"/>
      <c r="S7" s="445"/>
    </row>
    <row r="8" spans="2:19" ht="16">
      <c r="B8" s="199" t="s">
        <v>321</v>
      </c>
      <c r="C8" s="348"/>
      <c r="D8" s="348"/>
      <c r="E8" s="345" t="s">
        <v>316</v>
      </c>
      <c r="F8" s="345" t="s">
        <v>322</v>
      </c>
      <c r="G8" s="345" t="s">
        <v>323</v>
      </c>
      <c r="H8" s="345" t="s">
        <v>324</v>
      </c>
      <c r="I8" s="345" t="s">
        <v>325</v>
      </c>
      <c r="J8" s="345" t="s">
        <v>326</v>
      </c>
      <c r="K8" s="345" t="s">
        <v>327</v>
      </c>
      <c r="L8" s="347" t="s">
        <v>328</v>
      </c>
      <c r="M8" s="345"/>
      <c r="N8" s="345"/>
      <c r="O8" s="345"/>
      <c r="Q8" s="363"/>
      <c r="R8" s="445"/>
      <c r="S8" s="445"/>
    </row>
    <row r="9" spans="2:19" ht="16">
      <c r="B9" s="199" t="s">
        <v>329</v>
      </c>
      <c r="C9" s="345" t="s">
        <v>314</v>
      </c>
      <c r="D9" s="345" t="s">
        <v>314</v>
      </c>
      <c r="E9" s="345" t="s">
        <v>12</v>
      </c>
      <c r="F9" s="345" t="s">
        <v>316</v>
      </c>
      <c r="G9" s="345" t="s">
        <v>28</v>
      </c>
      <c r="H9" s="345" t="s">
        <v>12</v>
      </c>
      <c r="I9" s="345" t="s">
        <v>12</v>
      </c>
      <c r="J9" s="345" t="s">
        <v>14</v>
      </c>
      <c r="K9" s="345" t="s">
        <v>316</v>
      </c>
      <c r="L9" s="345" t="s">
        <v>16</v>
      </c>
      <c r="M9" s="345"/>
      <c r="N9" s="345"/>
      <c r="O9" s="345"/>
      <c r="Q9" s="363"/>
      <c r="R9" s="445"/>
      <c r="S9" s="445"/>
    </row>
    <row r="10" spans="2:19" ht="16">
      <c r="B10" s="199" t="s">
        <v>330</v>
      </c>
      <c r="C10" s="345" t="s">
        <v>331</v>
      </c>
      <c r="D10" s="345" t="s">
        <v>332</v>
      </c>
      <c r="E10" s="345" t="s">
        <v>28</v>
      </c>
      <c r="F10" s="345" t="s">
        <v>28</v>
      </c>
      <c r="G10" s="345" t="s">
        <v>317</v>
      </c>
      <c r="H10" s="345" t="s">
        <v>28</v>
      </c>
      <c r="I10" s="345" t="s">
        <v>28</v>
      </c>
      <c r="J10" s="345" t="s">
        <v>12</v>
      </c>
      <c r="K10" s="345" t="s">
        <v>316</v>
      </c>
      <c r="L10" s="345" t="s">
        <v>12</v>
      </c>
      <c r="M10" s="345"/>
      <c r="N10" s="345"/>
      <c r="O10" s="345"/>
      <c r="Q10" s="363"/>
      <c r="R10" s="445"/>
      <c r="S10" s="445"/>
    </row>
    <row r="11" spans="2:19" ht="16">
      <c r="B11" s="199" t="s">
        <v>333</v>
      </c>
      <c r="C11" s="345" t="s">
        <v>314</v>
      </c>
      <c r="D11" s="345" t="s">
        <v>28</v>
      </c>
      <c r="E11" s="345" t="s">
        <v>28</v>
      </c>
      <c r="F11" s="345" t="s">
        <v>12</v>
      </c>
      <c r="G11" s="345" t="s">
        <v>316</v>
      </c>
      <c r="H11" s="345" t="s">
        <v>28</v>
      </c>
      <c r="I11" s="345" t="s">
        <v>314</v>
      </c>
      <c r="J11" s="345" t="s">
        <v>12</v>
      </c>
      <c r="K11" s="345" t="s">
        <v>152</v>
      </c>
      <c r="L11" s="345" t="s">
        <v>26</v>
      </c>
      <c r="M11" s="345"/>
      <c r="N11" s="345"/>
      <c r="O11" s="345"/>
      <c r="Q11" s="363"/>
      <c r="R11" s="445"/>
      <c r="S11" s="445"/>
    </row>
    <row r="12" spans="2:19" ht="16">
      <c r="B12" s="199" t="s">
        <v>334</v>
      </c>
      <c r="C12" s="345" t="s">
        <v>335</v>
      </c>
      <c r="D12" s="345" t="s">
        <v>314</v>
      </c>
      <c r="E12" s="340" t="s">
        <v>331</v>
      </c>
      <c r="F12" s="345" t="s">
        <v>317</v>
      </c>
      <c r="G12" s="345" t="s">
        <v>332</v>
      </c>
      <c r="H12" s="345" t="s">
        <v>336</v>
      </c>
      <c r="I12" s="345" t="s">
        <v>335</v>
      </c>
      <c r="J12" s="345" t="s">
        <v>337</v>
      </c>
      <c r="K12" s="345" t="s">
        <v>12</v>
      </c>
      <c r="L12" s="345" t="s">
        <v>338</v>
      </c>
      <c r="M12" s="345"/>
      <c r="N12" s="345"/>
      <c r="O12" s="345"/>
      <c r="Q12" s="363"/>
      <c r="R12" s="445"/>
      <c r="S12" s="445"/>
    </row>
    <row r="13" spans="2:19" ht="17">
      <c r="B13" s="200" t="s">
        <v>339</v>
      </c>
      <c r="C13" s="349" t="s">
        <v>314</v>
      </c>
      <c r="D13" s="345" t="s">
        <v>340</v>
      </c>
      <c r="E13" s="345" t="s">
        <v>340</v>
      </c>
      <c r="F13" s="345" t="s">
        <v>14</v>
      </c>
      <c r="G13" s="345" t="s">
        <v>316</v>
      </c>
      <c r="H13" s="345" t="s">
        <v>12</v>
      </c>
      <c r="I13" s="345" t="s">
        <v>28</v>
      </c>
      <c r="J13" s="345" t="s">
        <v>14</v>
      </c>
      <c r="K13" s="345" t="s">
        <v>50</v>
      </c>
      <c r="L13" s="345"/>
      <c r="M13" s="345"/>
      <c r="N13" s="345"/>
      <c r="O13" s="345"/>
      <c r="Q13" s="363"/>
      <c r="R13" s="445"/>
      <c r="S13" s="445"/>
    </row>
    <row r="14" spans="2:19" ht="17">
      <c r="B14" s="200" t="s">
        <v>341</v>
      </c>
      <c r="C14" s="345" t="s">
        <v>28</v>
      </c>
      <c r="D14" s="345" t="s">
        <v>342</v>
      </c>
      <c r="E14" s="345" t="s">
        <v>314</v>
      </c>
      <c r="F14" s="345" t="s">
        <v>12</v>
      </c>
      <c r="G14" s="345" t="s">
        <v>316</v>
      </c>
      <c r="H14" s="345" t="s">
        <v>343</v>
      </c>
      <c r="I14" s="345" t="s">
        <v>344</v>
      </c>
      <c r="J14" s="345" t="s">
        <v>345</v>
      </c>
      <c r="K14" s="347" t="s">
        <v>50</v>
      </c>
      <c r="L14" s="345"/>
      <c r="M14" s="345"/>
      <c r="N14" s="345"/>
      <c r="O14" s="345"/>
      <c r="Q14" s="363"/>
      <c r="R14" s="445"/>
      <c r="S14" s="445"/>
    </row>
    <row r="15" spans="2:19" ht="19">
      <c r="B15" s="201"/>
      <c r="C15" s="201"/>
      <c r="D15" s="201"/>
      <c r="E15" s="201"/>
      <c r="F15" s="201"/>
      <c r="G15" s="201"/>
      <c r="H15" s="201"/>
      <c r="I15" s="202"/>
      <c r="J15" s="201"/>
      <c r="K15" s="201"/>
      <c r="L15" s="201"/>
      <c r="M15" s="201"/>
      <c r="N15" s="201"/>
      <c r="O15" s="201"/>
      <c r="Q15" s="363"/>
      <c r="R15" s="443"/>
      <c r="S15" s="443"/>
    </row>
    <row r="16" spans="2:19" ht="19">
      <c r="B16" s="201"/>
      <c r="C16" s="201"/>
      <c r="D16" s="201"/>
      <c r="E16" s="201"/>
      <c r="F16" s="201"/>
      <c r="G16" s="201"/>
      <c r="H16" s="201"/>
      <c r="I16" s="202"/>
      <c r="J16" s="201"/>
      <c r="K16" s="201"/>
      <c r="L16" s="201"/>
      <c r="M16" s="201"/>
      <c r="N16" s="201"/>
      <c r="O16" s="201"/>
      <c r="Q16" s="363"/>
      <c r="R16" s="443"/>
      <c r="S16" s="443"/>
    </row>
    <row r="17" spans="2:15" ht="19">
      <c r="B17" s="201"/>
      <c r="C17" s="201"/>
      <c r="D17" s="201"/>
      <c r="E17" s="201"/>
      <c r="F17" s="201"/>
      <c r="G17" s="201"/>
      <c r="H17" s="201"/>
      <c r="I17" s="202"/>
      <c r="J17" s="201"/>
      <c r="K17" s="201"/>
      <c r="L17" s="201"/>
      <c r="M17" s="201"/>
      <c r="N17" s="201"/>
      <c r="O17" s="201"/>
    </row>
    <row r="18" spans="2:15" ht="19">
      <c r="B18" s="201"/>
      <c r="C18" s="446" t="s">
        <v>346</v>
      </c>
      <c r="D18" s="446"/>
      <c r="E18" s="446"/>
      <c r="F18" s="201"/>
      <c r="G18" s="201"/>
      <c r="N18" s="201"/>
      <c r="O18" s="201"/>
    </row>
    <row r="19" spans="2:15" ht="19">
      <c r="B19" s="201"/>
      <c r="C19" s="203" t="s">
        <v>14</v>
      </c>
      <c r="D19" s="447" t="s">
        <v>23</v>
      </c>
      <c r="E19" s="448"/>
      <c r="F19" s="201"/>
      <c r="G19" s="201"/>
      <c r="N19" s="201"/>
      <c r="O19" s="201"/>
    </row>
    <row r="20" spans="2:15" ht="16">
      <c r="C20" s="203" t="s">
        <v>317</v>
      </c>
      <c r="D20" s="447" t="s">
        <v>347</v>
      </c>
      <c r="E20" s="448"/>
    </row>
    <row r="21" spans="2:15" ht="16">
      <c r="C21" s="203" t="s">
        <v>12</v>
      </c>
      <c r="D21" s="447" t="s">
        <v>20</v>
      </c>
      <c r="E21" s="448"/>
    </row>
    <row r="22" spans="2:15" ht="16">
      <c r="C22" s="203" t="s">
        <v>28</v>
      </c>
      <c r="D22" s="447" t="s">
        <v>43</v>
      </c>
      <c r="E22" s="448"/>
    </row>
    <row r="23" spans="2:15" ht="16">
      <c r="C23" s="203" t="s">
        <v>316</v>
      </c>
      <c r="D23" s="447" t="s">
        <v>21</v>
      </c>
      <c r="E23" s="448"/>
    </row>
    <row r="24" spans="2:15" ht="16">
      <c r="C24" s="203" t="s">
        <v>50</v>
      </c>
      <c r="D24" s="447" t="s">
        <v>51</v>
      </c>
      <c r="E24" s="448"/>
    </row>
    <row r="25" spans="2:15" ht="16">
      <c r="C25" s="203" t="s">
        <v>27</v>
      </c>
      <c r="D25" s="447" t="s">
        <v>49</v>
      </c>
      <c r="E25" s="448"/>
    </row>
    <row r="26" spans="2:15" ht="16">
      <c r="C26" s="203" t="s">
        <v>16</v>
      </c>
      <c r="D26" s="447" t="s">
        <v>48</v>
      </c>
      <c r="E26" s="448"/>
    </row>
    <row r="27" spans="2:15" ht="16">
      <c r="C27" s="203" t="s">
        <v>26</v>
      </c>
      <c r="D27" s="447" t="s">
        <v>54</v>
      </c>
      <c r="E27" s="448"/>
    </row>
    <row r="28" spans="2:15" ht="16">
      <c r="C28" s="204" t="s">
        <v>314</v>
      </c>
      <c r="D28" s="450" t="s">
        <v>348</v>
      </c>
      <c r="E28" s="451"/>
    </row>
    <row r="29" spans="2:15" ht="16">
      <c r="C29" s="203" t="s">
        <v>318</v>
      </c>
      <c r="D29" s="449" t="s">
        <v>349</v>
      </c>
      <c r="E29" s="449"/>
    </row>
    <row r="30" spans="2:15" ht="16">
      <c r="C30" s="205" t="s">
        <v>350</v>
      </c>
      <c r="D30" s="350" t="s">
        <v>351</v>
      </c>
      <c r="E30" s="350"/>
    </row>
  </sheetData>
  <mergeCells count="24">
    <mergeCell ref="D29:E29"/>
    <mergeCell ref="D23:E23"/>
    <mergeCell ref="D24:E24"/>
    <mergeCell ref="D25:E25"/>
    <mergeCell ref="D26:E26"/>
    <mergeCell ref="D27:E27"/>
    <mergeCell ref="D28:E28"/>
    <mergeCell ref="C18:E18"/>
    <mergeCell ref="D19:E19"/>
    <mergeCell ref="D20:E20"/>
    <mergeCell ref="D21:E21"/>
    <mergeCell ref="D22:E22"/>
    <mergeCell ref="R16:S16"/>
    <mergeCell ref="Q5:S5"/>
    <mergeCell ref="R6:S6"/>
    <mergeCell ref="R7:S7"/>
    <mergeCell ref="R8:S8"/>
    <mergeCell ref="R9:S9"/>
    <mergeCell ref="R10:S10"/>
    <mergeCell ref="R11:S11"/>
    <mergeCell ref="R12:S12"/>
    <mergeCell ref="R13:S13"/>
    <mergeCell ref="R14:S14"/>
    <mergeCell ref="R15:S15"/>
  </mergeCells>
  <pageMargins left="0.7" right="0.7"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DE93F-B693-6C45-9669-5E9FAFECFD41}">
  <dimension ref="A1:C25"/>
  <sheetViews>
    <sheetView topLeftCell="A14" workbookViewId="0">
      <selection activeCell="B25" sqref="B25"/>
    </sheetView>
  </sheetViews>
  <sheetFormatPr baseColWidth="10" defaultRowHeight="15"/>
  <cols>
    <col min="1" max="1" width="10.83203125" style="377"/>
    <col min="2" max="2" width="70.5" style="377" customWidth="1"/>
  </cols>
  <sheetData>
    <row r="1" spans="1:3" ht="16">
      <c r="A1" s="379" t="s">
        <v>383</v>
      </c>
      <c r="B1" s="379" t="s">
        <v>384</v>
      </c>
    </row>
    <row r="2" spans="1:3" ht="16">
      <c r="A2" s="377" t="s">
        <v>28</v>
      </c>
      <c r="B2" s="377" t="s">
        <v>385</v>
      </c>
      <c r="C2" t="s">
        <v>388</v>
      </c>
    </row>
    <row r="3" spans="1:3" ht="16">
      <c r="A3" s="377" t="s">
        <v>28</v>
      </c>
      <c r="B3" s="377" t="s">
        <v>386</v>
      </c>
      <c r="C3" t="s">
        <v>388</v>
      </c>
    </row>
    <row r="4" spans="1:3" ht="16">
      <c r="A4" s="377" t="s">
        <v>28</v>
      </c>
      <c r="B4" s="377" t="s">
        <v>387</v>
      </c>
      <c r="C4" t="s">
        <v>388</v>
      </c>
    </row>
    <row r="5" spans="1:3" ht="16">
      <c r="A5" s="377" t="s">
        <v>316</v>
      </c>
      <c r="B5" s="377" t="s">
        <v>389</v>
      </c>
    </row>
    <row r="6" spans="1:3" ht="16">
      <c r="A6" s="377" t="s">
        <v>316</v>
      </c>
      <c r="B6" s="380" t="s">
        <v>390</v>
      </c>
    </row>
    <row r="7" spans="1:3" ht="16">
      <c r="B7" s="377" t="s">
        <v>391</v>
      </c>
    </row>
    <row r="8" spans="1:3" ht="16">
      <c r="A8" s="377" t="s">
        <v>316</v>
      </c>
      <c r="B8" s="377" t="s">
        <v>392</v>
      </c>
    </row>
    <row r="9" spans="1:3" ht="32">
      <c r="A9" s="377" t="s">
        <v>393</v>
      </c>
      <c r="B9" s="377" t="s">
        <v>394</v>
      </c>
    </row>
    <row r="10" spans="1:3" ht="16">
      <c r="A10" s="377" t="s">
        <v>316</v>
      </c>
      <c r="B10" s="377" t="s">
        <v>395</v>
      </c>
    </row>
    <row r="11" spans="1:3" ht="32">
      <c r="A11" s="377" t="s">
        <v>396</v>
      </c>
      <c r="B11" s="377" t="s">
        <v>399</v>
      </c>
    </row>
    <row r="12" spans="1:3" ht="34">
      <c r="A12" s="377" t="s">
        <v>396</v>
      </c>
      <c r="B12" s="381" t="s">
        <v>397</v>
      </c>
      <c r="C12" t="s">
        <v>398</v>
      </c>
    </row>
    <row r="13" spans="1:3" ht="32">
      <c r="A13" s="377" t="s">
        <v>50</v>
      </c>
      <c r="B13" s="381" t="s">
        <v>400</v>
      </c>
    </row>
    <row r="14" spans="1:3" ht="32">
      <c r="A14" s="377" t="s">
        <v>402</v>
      </c>
      <c r="B14" s="377" t="s">
        <v>403</v>
      </c>
      <c r="C14" t="s">
        <v>401</v>
      </c>
    </row>
    <row r="15" spans="1:3" ht="16">
      <c r="A15" s="377" t="s">
        <v>50</v>
      </c>
      <c r="B15" s="377" t="s">
        <v>404</v>
      </c>
    </row>
    <row r="16" spans="1:3" ht="32">
      <c r="A16" s="377" t="s">
        <v>26</v>
      </c>
      <c r="B16" s="377" t="s">
        <v>406</v>
      </c>
      <c r="C16" t="s">
        <v>405</v>
      </c>
    </row>
    <row r="17" spans="1:3" ht="16">
      <c r="A17" s="377" t="s">
        <v>26</v>
      </c>
      <c r="B17" s="377" t="s">
        <v>407</v>
      </c>
      <c r="C17" t="s">
        <v>405</v>
      </c>
    </row>
    <row r="18" spans="1:3" ht="80">
      <c r="A18" s="377" t="s">
        <v>26</v>
      </c>
      <c r="B18" s="377" t="s">
        <v>408</v>
      </c>
      <c r="C18" t="s">
        <v>405</v>
      </c>
    </row>
    <row r="19" spans="1:3" ht="32">
      <c r="A19" s="377" t="s">
        <v>26</v>
      </c>
      <c r="B19" s="377" t="s">
        <v>409</v>
      </c>
      <c r="C19" t="s">
        <v>405</v>
      </c>
    </row>
    <row r="20" spans="1:3" ht="32">
      <c r="A20" s="377" t="s">
        <v>416</v>
      </c>
    </row>
    <row r="21" spans="1:3" ht="64">
      <c r="A21" s="377" t="s">
        <v>25</v>
      </c>
      <c r="B21" s="411" t="s">
        <v>438</v>
      </c>
      <c r="C21" t="s">
        <v>441</v>
      </c>
    </row>
    <row r="22" spans="1:3" ht="32">
      <c r="A22" s="377" t="s">
        <v>12</v>
      </c>
      <c r="B22" s="381" t="s">
        <v>439</v>
      </c>
      <c r="C22" t="s">
        <v>440</v>
      </c>
    </row>
    <row r="23" spans="1:3" ht="68">
      <c r="A23" s="377" t="s">
        <v>14</v>
      </c>
      <c r="B23" s="413" t="s">
        <v>442</v>
      </c>
      <c r="C23" t="s">
        <v>443</v>
      </c>
    </row>
    <row r="24" spans="1:3" ht="16">
      <c r="B24" s="412"/>
    </row>
    <row r="25" spans="1:3" ht="16">
      <c r="B25" s="4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6843B-DC04-5C45-80E1-036BDDFB5AC7}">
  <dimension ref="A1:A3"/>
  <sheetViews>
    <sheetView workbookViewId="0">
      <selection activeCell="A8" sqref="A8"/>
    </sheetView>
  </sheetViews>
  <sheetFormatPr baseColWidth="10" defaultRowHeight="15"/>
  <cols>
    <col min="1" max="1" width="135.5" customWidth="1"/>
  </cols>
  <sheetData>
    <row r="1" spans="1:1" ht="266" customHeight="1">
      <c r="A1" s="377" t="s">
        <v>448</v>
      </c>
    </row>
    <row r="3" spans="1:1">
      <c r="A3" t="s">
        <v>417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DE238-AA38-484E-8670-C87E78337EC9}">
  <dimension ref="A1:D2"/>
  <sheetViews>
    <sheetView topLeftCell="A2" workbookViewId="0">
      <selection activeCell="D2" sqref="D2"/>
    </sheetView>
  </sheetViews>
  <sheetFormatPr baseColWidth="10" defaultRowHeight="15"/>
  <cols>
    <col min="2" max="2" width="20.33203125" customWidth="1"/>
    <col min="3" max="3" width="77.1640625" style="377" customWidth="1"/>
  </cols>
  <sheetData>
    <row r="1" spans="1:4" ht="16">
      <c r="A1" t="s">
        <v>359</v>
      </c>
      <c r="B1" t="s">
        <v>361</v>
      </c>
      <c r="C1" s="377" t="s">
        <v>362</v>
      </c>
      <c r="D1" t="s">
        <v>363</v>
      </c>
    </row>
    <row r="2" spans="1:4" ht="335">
      <c r="A2" t="s">
        <v>360</v>
      </c>
      <c r="B2" t="s">
        <v>364</v>
      </c>
      <c r="C2" s="377" t="s">
        <v>365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July-December 2020</vt:lpstr>
      <vt:lpstr>For Posting</vt:lpstr>
      <vt:lpstr>Targets</vt:lpstr>
      <vt:lpstr>DRAFT January-June 2021</vt:lpstr>
      <vt:lpstr>ABSENCE REQUESTS</vt:lpstr>
      <vt:lpstr>Holidays</vt:lpstr>
      <vt:lpstr>PREFERENCES</vt:lpstr>
      <vt:lpstr>Absence reporting</vt:lpstr>
      <vt:lpstr>Sheet2</vt:lpstr>
      <vt:lpstr>'July-December 2020'!Print_Area</vt:lpstr>
    </vt:vector>
  </TitlesOfParts>
  <Manager/>
  <Company>Dept of Medicine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Joyce</dc:creator>
  <cp:keywords/>
  <dc:description/>
  <cp:lastModifiedBy>Matthew Kronberger</cp:lastModifiedBy>
  <cp:revision/>
  <dcterms:created xsi:type="dcterms:W3CDTF">2020-02-07T19:14:06Z</dcterms:created>
  <dcterms:modified xsi:type="dcterms:W3CDTF">2020-08-10T14:36:39Z</dcterms:modified>
  <cp:category/>
  <cp:contentStatus/>
</cp:coreProperties>
</file>